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X:\Users\DSt\2020 Kros\05_LÁVKA_V_JEZÍRKÁCH\_Odevzdání V\"/>
    </mc:Choice>
  </mc:AlternateContent>
  <bookViews>
    <workbookView xWindow="0" yWindow="0" windowWidth="0" windowHeight="0"/>
  </bookViews>
  <sheets>
    <sheet name="Rekapitulace stavby" sheetId="1" r:id="rId1"/>
    <sheet name="SO 000 - Vedlejší a ostat..." sheetId="2" r:id="rId2"/>
    <sheet name="SO 181 - Dopravně inženýr..." sheetId="3" r:id="rId3"/>
    <sheet name="SO 201.1 - Demolice lávek" sheetId="4" r:id="rId4"/>
    <sheet name="SO 201.2 - Terénní a stav..." sheetId="5" r:id="rId5"/>
    <sheet name="201.21 - Rozvojová péče -..." sheetId="6" r:id="rId6"/>
    <sheet name="Seznam figur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000 - Vedlejší a ostat...'!$C$86:$K$195</definedName>
    <definedName name="_xlnm.Print_Area" localSheetId="1">'SO 000 - Vedlejší a ostat...'!$C$4:$J$39,'SO 000 - Vedlejší a ostat...'!$C$45:$J$68,'SO 000 - Vedlejší a ostat...'!$C$74:$K$195</definedName>
    <definedName name="_xlnm.Print_Titles" localSheetId="1">'SO 000 - Vedlejší a ostat...'!$86:$86</definedName>
    <definedName name="_xlnm._FilterDatabase" localSheetId="2" hidden="1">'SO 181 - Dopravně inženýr...'!$C$80:$K$151</definedName>
    <definedName name="_xlnm.Print_Area" localSheetId="2">'SO 181 - Dopravně inženýr...'!$C$4:$J$39,'SO 181 - Dopravně inženýr...'!$C$45:$J$62,'SO 181 - Dopravně inženýr...'!$C$68:$K$151</definedName>
    <definedName name="_xlnm.Print_Titles" localSheetId="2">'SO 181 - Dopravně inženýr...'!$80:$80</definedName>
    <definedName name="_xlnm._FilterDatabase" localSheetId="3" hidden="1">'SO 201.1 - Demolice lávek'!$C$86:$K$585</definedName>
    <definedName name="_xlnm.Print_Area" localSheetId="3">'SO 201.1 - Demolice lávek'!$C$4:$J$39,'SO 201.1 - Demolice lávek'!$C$45:$J$68,'SO 201.1 - Demolice lávek'!$C$74:$K$585</definedName>
    <definedName name="_xlnm.Print_Titles" localSheetId="3">'SO 201.1 - Demolice lávek'!$86:$86</definedName>
    <definedName name="_xlnm._FilterDatabase" localSheetId="4" hidden="1">'SO 201.2 - Terénní a stav...'!$C$94:$K$1144</definedName>
    <definedName name="_xlnm.Print_Area" localSheetId="4">'SO 201.2 - Terénní a stav...'!$C$4:$J$39,'SO 201.2 - Terénní a stav...'!$C$45:$J$76,'SO 201.2 - Terénní a stav...'!$C$82:$K$1144</definedName>
    <definedName name="_xlnm.Print_Titles" localSheetId="4">'SO 201.2 - Terénní a stav...'!$94:$94</definedName>
    <definedName name="_xlnm._FilterDatabase" localSheetId="5" hidden="1">'201.21 - Rozvojová péče -...'!$C$87:$K$127</definedName>
    <definedName name="_xlnm.Print_Area" localSheetId="5">'201.21 - Rozvojová péče -...'!$C$4:$J$41,'201.21 - Rozvojová péče -...'!$C$47:$J$67,'201.21 - Rozvojová péče -...'!$C$73:$K$127</definedName>
    <definedName name="_xlnm.Print_Titles" localSheetId="5">'201.21 - Rozvojová péče -...'!$87:$87</definedName>
    <definedName name="_xlnm.Print_Area" localSheetId="6">'Seznam figur'!$C$4:$G$11</definedName>
    <definedName name="_xlnm.Print_Titles" localSheetId="6">'Seznam figur'!$9:$9</definedName>
    <definedName name="_xlnm.Print_Area" localSheetId="7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7" l="1" r="D7"/>
  <c i="6" r="J39"/>
  <c r="J38"/>
  <c i="1" r="AY60"/>
  <c i="6" r="J37"/>
  <c i="1" r="AX60"/>
  <c i="6" r="BI126"/>
  <c r="BH126"/>
  <c r="BG126"/>
  <c r="BF126"/>
  <c r="T126"/>
  <c r="T125"/>
  <c r="R126"/>
  <c r="R125"/>
  <c r="P126"/>
  <c r="P125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0"/>
  <c r="BH110"/>
  <c r="BG110"/>
  <c r="BF110"/>
  <c r="T110"/>
  <c r="R110"/>
  <c r="P110"/>
  <c r="BI106"/>
  <c r="BH106"/>
  <c r="BG106"/>
  <c r="BF106"/>
  <c r="T106"/>
  <c r="R106"/>
  <c r="P106"/>
  <c r="BI102"/>
  <c r="BH102"/>
  <c r="BG102"/>
  <c r="BF102"/>
  <c r="T102"/>
  <c r="R102"/>
  <c r="P102"/>
  <c r="BI100"/>
  <c r="BH100"/>
  <c r="BG100"/>
  <c r="BF100"/>
  <c r="T100"/>
  <c r="R100"/>
  <c r="P100"/>
  <c r="BI95"/>
  <c r="BH95"/>
  <c r="BG95"/>
  <c r="BF95"/>
  <c r="T95"/>
  <c r="R95"/>
  <c r="P95"/>
  <c r="BI91"/>
  <c r="BH91"/>
  <c r="BG91"/>
  <c r="BF91"/>
  <c r="T91"/>
  <c r="R91"/>
  <c r="P91"/>
  <c r="J84"/>
  <c r="F84"/>
  <c r="F82"/>
  <c r="E80"/>
  <c r="J58"/>
  <c r="F58"/>
  <c r="F56"/>
  <c r="E54"/>
  <c r="J26"/>
  <c r="E26"/>
  <c r="J85"/>
  <c r="J25"/>
  <c r="J20"/>
  <c r="E20"/>
  <c r="F85"/>
  <c r="J19"/>
  <c r="J14"/>
  <c r="J82"/>
  <c r="E7"/>
  <c r="E76"/>
  <c i="5" r="J37"/>
  <c r="J36"/>
  <c i="1" r="AY59"/>
  <c i="5" r="J35"/>
  <c i="1" r="AX59"/>
  <c i="5" r="BI1140"/>
  <c r="BH1140"/>
  <c r="BG1140"/>
  <c r="BF1140"/>
  <c r="T1140"/>
  <c r="T1139"/>
  <c r="T1138"/>
  <c r="R1140"/>
  <c r="R1139"/>
  <c r="R1138"/>
  <c r="P1140"/>
  <c r="P1139"/>
  <c r="P1138"/>
  <c r="BI1133"/>
  <c r="BH1133"/>
  <c r="BG1133"/>
  <c r="BF1133"/>
  <c r="T1133"/>
  <c r="R1133"/>
  <c r="P1133"/>
  <c r="BI1128"/>
  <c r="BH1128"/>
  <c r="BG1128"/>
  <c r="BF1128"/>
  <c r="T1128"/>
  <c r="R1128"/>
  <c r="P1128"/>
  <c r="BI1123"/>
  <c r="BH1123"/>
  <c r="BG1123"/>
  <c r="BF1123"/>
  <c r="T1123"/>
  <c r="R1123"/>
  <c r="P1123"/>
  <c r="BI1117"/>
  <c r="BH1117"/>
  <c r="BG1117"/>
  <c r="BF1117"/>
  <c r="T1117"/>
  <c r="R1117"/>
  <c r="P1117"/>
  <c r="BI1114"/>
  <c r="BH1114"/>
  <c r="BG1114"/>
  <c r="BF1114"/>
  <c r="T1114"/>
  <c r="R1114"/>
  <c r="P1114"/>
  <c r="BI1109"/>
  <c r="BH1109"/>
  <c r="BG1109"/>
  <c r="BF1109"/>
  <c r="T1109"/>
  <c r="R1109"/>
  <c r="P1109"/>
  <c r="BI1106"/>
  <c r="BH1106"/>
  <c r="BG1106"/>
  <c r="BF1106"/>
  <c r="T1106"/>
  <c r="R1106"/>
  <c r="P1106"/>
  <c r="BI1104"/>
  <c r="BH1104"/>
  <c r="BG1104"/>
  <c r="BF1104"/>
  <c r="T1104"/>
  <c r="R1104"/>
  <c r="P1104"/>
  <c r="BI1101"/>
  <c r="BH1101"/>
  <c r="BG1101"/>
  <c r="BF1101"/>
  <c r="T1101"/>
  <c r="R1101"/>
  <c r="P1101"/>
  <c r="BI1096"/>
  <c r="BH1096"/>
  <c r="BG1096"/>
  <c r="BF1096"/>
  <c r="T1096"/>
  <c r="R1096"/>
  <c r="P1096"/>
  <c r="BI1093"/>
  <c r="BH1093"/>
  <c r="BG1093"/>
  <c r="BF1093"/>
  <c r="T1093"/>
  <c r="R1093"/>
  <c r="P1093"/>
  <c r="BI1088"/>
  <c r="BH1088"/>
  <c r="BG1088"/>
  <c r="BF1088"/>
  <c r="T1088"/>
  <c r="R1088"/>
  <c r="P1088"/>
  <c r="BI1085"/>
  <c r="BH1085"/>
  <c r="BG1085"/>
  <c r="BF1085"/>
  <c r="T1085"/>
  <c r="R1085"/>
  <c r="P1085"/>
  <c r="BI1082"/>
  <c r="BH1082"/>
  <c r="BG1082"/>
  <c r="BF1082"/>
  <c r="T1082"/>
  <c r="R1082"/>
  <c r="P1082"/>
  <c r="BI1077"/>
  <c r="BH1077"/>
  <c r="BG1077"/>
  <c r="BF1077"/>
  <c r="T1077"/>
  <c r="R1077"/>
  <c r="P1077"/>
  <c r="BI1074"/>
  <c r="BH1074"/>
  <c r="BG1074"/>
  <c r="BF1074"/>
  <c r="T1074"/>
  <c r="R1074"/>
  <c r="P1074"/>
  <c r="BI1071"/>
  <c r="BH1071"/>
  <c r="BG1071"/>
  <c r="BF1071"/>
  <c r="T1071"/>
  <c r="R1071"/>
  <c r="P1071"/>
  <c r="BI1066"/>
  <c r="BH1066"/>
  <c r="BG1066"/>
  <c r="BF1066"/>
  <c r="T1066"/>
  <c r="R1066"/>
  <c r="P1066"/>
  <c r="BI1062"/>
  <c r="BH1062"/>
  <c r="BG1062"/>
  <c r="BF1062"/>
  <c r="T1062"/>
  <c r="T1061"/>
  <c r="R1062"/>
  <c r="R1061"/>
  <c r="P1062"/>
  <c r="P1061"/>
  <c r="BI1056"/>
  <c r="BH1056"/>
  <c r="BG1056"/>
  <c r="BF1056"/>
  <c r="T1056"/>
  <c r="R1056"/>
  <c r="P1056"/>
  <c r="BI1051"/>
  <c r="BH1051"/>
  <c r="BG1051"/>
  <c r="BF1051"/>
  <c r="T1051"/>
  <c r="R1051"/>
  <c r="P1051"/>
  <c r="BI1046"/>
  <c r="BH1046"/>
  <c r="BG1046"/>
  <c r="BF1046"/>
  <c r="T1046"/>
  <c r="R1046"/>
  <c r="P1046"/>
  <c r="BI1041"/>
  <c r="BH1041"/>
  <c r="BG1041"/>
  <c r="BF1041"/>
  <c r="T1041"/>
  <c r="R1041"/>
  <c r="P1041"/>
  <c r="BI1036"/>
  <c r="BH1036"/>
  <c r="BG1036"/>
  <c r="BF1036"/>
  <c r="T1036"/>
  <c r="R1036"/>
  <c r="P1036"/>
  <c r="BI1031"/>
  <c r="BH1031"/>
  <c r="BG1031"/>
  <c r="BF1031"/>
  <c r="T1031"/>
  <c r="R1031"/>
  <c r="P1031"/>
  <c r="BI1026"/>
  <c r="BH1026"/>
  <c r="BG1026"/>
  <c r="BF1026"/>
  <c r="T1026"/>
  <c r="R1026"/>
  <c r="P1026"/>
  <c r="BI1018"/>
  <c r="BH1018"/>
  <c r="BG1018"/>
  <c r="BF1018"/>
  <c r="T1018"/>
  <c r="R1018"/>
  <c r="P1018"/>
  <c r="BI1012"/>
  <c r="BH1012"/>
  <c r="BG1012"/>
  <c r="BF1012"/>
  <c r="T1012"/>
  <c r="R1012"/>
  <c r="P1012"/>
  <c r="BI1006"/>
  <c r="BH1006"/>
  <c r="BG1006"/>
  <c r="BF1006"/>
  <c r="T1006"/>
  <c r="R1006"/>
  <c r="P1006"/>
  <c r="BI1000"/>
  <c r="BH1000"/>
  <c r="BG1000"/>
  <c r="BF1000"/>
  <c r="T1000"/>
  <c r="R1000"/>
  <c r="P1000"/>
  <c r="BI994"/>
  <c r="BH994"/>
  <c r="BG994"/>
  <c r="BF994"/>
  <c r="T994"/>
  <c r="R994"/>
  <c r="P994"/>
  <c r="BI988"/>
  <c r="BH988"/>
  <c r="BG988"/>
  <c r="BF988"/>
  <c r="T988"/>
  <c r="R988"/>
  <c r="P988"/>
  <c r="BI983"/>
  <c r="BH983"/>
  <c r="BG983"/>
  <c r="BF983"/>
  <c r="T983"/>
  <c r="R983"/>
  <c r="P983"/>
  <c r="BI978"/>
  <c r="BH978"/>
  <c r="BG978"/>
  <c r="BF978"/>
  <c r="T978"/>
  <c r="R978"/>
  <c r="P978"/>
  <c r="BI973"/>
  <c r="BH973"/>
  <c r="BG973"/>
  <c r="BF973"/>
  <c r="T973"/>
  <c r="R973"/>
  <c r="P973"/>
  <c r="BI968"/>
  <c r="BH968"/>
  <c r="BG968"/>
  <c r="BF968"/>
  <c r="T968"/>
  <c r="R968"/>
  <c r="P968"/>
  <c r="BI963"/>
  <c r="BH963"/>
  <c r="BG963"/>
  <c r="BF963"/>
  <c r="T963"/>
  <c r="R963"/>
  <c r="P963"/>
  <c r="BI957"/>
  <c r="BH957"/>
  <c r="BG957"/>
  <c r="BF957"/>
  <c r="T957"/>
  <c r="R957"/>
  <c r="P957"/>
  <c r="BI952"/>
  <c r="BH952"/>
  <c r="BG952"/>
  <c r="BF952"/>
  <c r="T952"/>
  <c r="R952"/>
  <c r="P952"/>
  <c r="BI946"/>
  <c r="BH946"/>
  <c r="BG946"/>
  <c r="BF946"/>
  <c r="T946"/>
  <c r="R946"/>
  <c r="P946"/>
  <c r="BI937"/>
  <c r="BH937"/>
  <c r="BG937"/>
  <c r="BF937"/>
  <c r="T937"/>
  <c r="R937"/>
  <c r="P937"/>
  <c r="BI928"/>
  <c r="BH928"/>
  <c r="BG928"/>
  <c r="BF928"/>
  <c r="T928"/>
  <c r="R928"/>
  <c r="P928"/>
  <c r="BI923"/>
  <c r="BH923"/>
  <c r="BG923"/>
  <c r="BF923"/>
  <c r="T923"/>
  <c r="R923"/>
  <c r="P923"/>
  <c r="BI915"/>
  <c r="BH915"/>
  <c r="BG915"/>
  <c r="BF915"/>
  <c r="T915"/>
  <c r="R915"/>
  <c r="P915"/>
  <c r="BI907"/>
  <c r="BH907"/>
  <c r="BG907"/>
  <c r="BF907"/>
  <c r="T907"/>
  <c r="R907"/>
  <c r="P907"/>
  <c r="BI901"/>
  <c r="BH901"/>
  <c r="BG901"/>
  <c r="BF901"/>
  <c r="T901"/>
  <c r="R901"/>
  <c r="P901"/>
  <c r="BI896"/>
  <c r="BH896"/>
  <c r="BG896"/>
  <c r="BF896"/>
  <c r="T896"/>
  <c r="R896"/>
  <c r="P896"/>
  <c r="BI890"/>
  <c r="BH890"/>
  <c r="BG890"/>
  <c r="BF890"/>
  <c r="T890"/>
  <c r="R890"/>
  <c r="P890"/>
  <c r="BI885"/>
  <c r="BH885"/>
  <c r="BG885"/>
  <c r="BF885"/>
  <c r="T885"/>
  <c r="R885"/>
  <c r="P885"/>
  <c r="BI879"/>
  <c r="BH879"/>
  <c r="BG879"/>
  <c r="BF879"/>
  <c r="T879"/>
  <c r="R879"/>
  <c r="P879"/>
  <c r="BI872"/>
  <c r="BH872"/>
  <c r="BG872"/>
  <c r="BF872"/>
  <c r="T872"/>
  <c r="R872"/>
  <c r="P872"/>
  <c r="BI867"/>
  <c r="BH867"/>
  <c r="BG867"/>
  <c r="BF867"/>
  <c r="T867"/>
  <c r="R867"/>
  <c r="P867"/>
  <c r="BI862"/>
  <c r="BH862"/>
  <c r="BG862"/>
  <c r="BF862"/>
  <c r="T862"/>
  <c r="R862"/>
  <c r="P862"/>
  <c r="BI854"/>
  <c r="BH854"/>
  <c r="BG854"/>
  <c r="BF854"/>
  <c r="T854"/>
  <c r="R854"/>
  <c r="P854"/>
  <c r="BI849"/>
  <c r="BH849"/>
  <c r="BG849"/>
  <c r="BF849"/>
  <c r="T849"/>
  <c r="R849"/>
  <c r="P849"/>
  <c r="BI844"/>
  <c r="BH844"/>
  <c r="BG844"/>
  <c r="BF844"/>
  <c r="T844"/>
  <c r="R844"/>
  <c r="P844"/>
  <c r="BI839"/>
  <c r="BH839"/>
  <c r="BG839"/>
  <c r="BF839"/>
  <c r="T839"/>
  <c r="R839"/>
  <c r="P839"/>
  <c r="BI833"/>
  <c r="BH833"/>
  <c r="BG833"/>
  <c r="BF833"/>
  <c r="T833"/>
  <c r="R833"/>
  <c r="P833"/>
  <c r="BI827"/>
  <c r="BH827"/>
  <c r="BG827"/>
  <c r="BF827"/>
  <c r="T827"/>
  <c r="R827"/>
  <c r="P827"/>
  <c r="BI821"/>
  <c r="BH821"/>
  <c r="BG821"/>
  <c r="BF821"/>
  <c r="T821"/>
  <c r="R821"/>
  <c r="P821"/>
  <c r="BI816"/>
  <c r="BH816"/>
  <c r="BG816"/>
  <c r="BF816"/>
  <c r="T816"/>
  <c r="R816"/>
  <c r="P816"/>
  <c r="BI811"/>
  <c r="BH811"/>
  <c r="BG811"/>
  <c r="BF811"/>
  <c r="T811"/>
  <c r="R811"/>
  <c r="P811"/>
  <c r="BI806"/>
  <c r="BH806"/>
  <c r="BG806"/>
  <c r="BF806"/>
  <c r="T806"/>
  <c r="R806"/>
  <c r="P806"/>
  <c r="BI800"/>
  <c r="BH800"/>
  <c r="BG800"/>
  <c r="BF800"/>
  <c r="T800"/>
  <c r="R800"/>
  <c r="P800"/>
  <c r="BI795"/>
  <c r="BH795"/>
  <c r="BG795"/>
  <c r="BF795"/>
  <c r="T795"/>
  <c r="R795"/>
  <c r="P795"/>
  <c r="BI793"/>
  <c r="BH793"/>
  <c r="BG793"/>
  <c r="BF793"/>
  <c r="T793"/>
  <c r="R793"/>
  <c r="P793"/>
  <c r="BI788"/>
  <c r="BH788"/>
  <c r="BG788"/>
  <c r="BF788"/>
  <c r="T788"/>
  <c r="R788"/>
  <c r="P788"/>
  <c r="BI783"/>
  <c r="BH783"/>
  <c r="BG783"/>
  <c r="BF783"/>
  <c r="T783"/>
  <c r="R783"/>
  <c r="P783"/>
  <c r="BI778"/>
  <c r="BH778"/>
  <c r="BG778"/>
  <c r="BF778"/>
  <c r="T778"/>
  <c r="R778"/>
  <c r="P778"/>
  <c r="BI773"/>
  <c r="BH773"/>
  <c r="BG773"/>
  <c r="BF773"/>
  <c r="T773"/>
  <c r="R773"/>
  <c r="P773"/>
  <c r="BI768"/>
  <c r="BH768"/>
  <c r="BG768"/>
  <c r="BF768"/>
  <c r="T768"/>
  <c r="R768"/>
  <c r="P768"/>
  <c r="BI763"/>
  <c r="BH763"/>
  <c r="BG763"/>
  <c r="BF763"/>
  <c r="T763"/>
  <c r="R763"/>
  <c r="P763"/>
  <c r="BI758"/>
  <c r="BH758"/>
  <c r="BG758"/>
  <c r="BF758"/>
  <c r="T758"/>
  <c r="R758"/>
  <c r="P758"/>
  <c r="BI753"/>
  <c r="BH753"/>
  <c r="BG753"/>
  <c r="BF753"/>
  <c r="T753"/>
  <c r="R753"/>
  <c r="P753"/>
  <c r="BI749"/>
  <c r="BH749"/>
  <c r="BG749"/>
  <c r="BF749"/>
  <c r="T749"/>
  <c r="R749"/>
  <c r="P749"/>
  <c r="BI744"/>
  <c r="BH744"/>
  <c r="BG744"/>
  <c r="BF744"/>
  <c r="T744"/>
  <c r="R744"/>
  <c r="P744"/>
  <c r="BI738"/>
  <c r="BH738"/>
  <c r="BG738"/>
  <c r="BF738"/>
  <c r="T738"/>
  <c r="R738"/>
  <c r="P738"/>
  <c r="BI733"/>
  <c r="BH733"/>
  <c r="BG733"/>
  <c r="BF733"/>
  <c r="T733"/>
  <c r="R733"/>
  <c r="P733"/>
  <c r="BI728"/>
  <c r="BH728"/>
  <c r="BG728"/>
  <c r="BF728"/>
  <c r="T728"/>
  <c r="R728"/>
  <c r="P728"/>
  <c r="BI722"/>
  <c r="BH722"/>
  <c r="BG722"/>
  <c r="BF722"/>
  <c r="T722"/>
  <c r="R722"/>
  <c r="P722"/>
  <c r="BI717"/>
  <c r="BH717"/>
  <c r="BG717"/>
  <c r="BF717"/>
  <c r="T717"/>
  <c r="R717"/>
  <c r="P717"/>
  <c r="BI712"/>
  <c r="BH712"/>
  <c r="BG712"/>
  <c r="BF712"/>
  <c r="T712"/>
  <c r="R712"/>
  <c r="P712"/>
  <c r="BI704"/>
  <c r="BH704"/>
  <c r="BG704"/>
  <c r="BF704"/>
  <c r="T704"/>
  <c r="R704"/>
  <c r="P704"/>
  <c r="BI686"/>
  <c r="BH686"/>
  <c r="BG686"/>
  <c r="BF686"/>
  <c r="T686"/>
  <c r="R686"/>
  <c r="P686"/>
  <c r="BI676"/>
  <c r="BH676"/>
  <c r="BG676"/>
  <c r="BF676"/>
  <c r="T676"/>
  <c r="R676"/>
  <c r="P676"/>
  <c r="BI663"/>
  <c r="BH663"/>
  <c r="BG663"/>
  <c r="BF663"/>
  <c r="T663"/>
  <c r="R663"/>
  <c r="P663"/>
  <c r="BI657"/>
  <c r="BH657"/>
  <c r="BG657"/>
  <c r="BF657"/>
  <c r="T657"/>
  <c r="R657"/>
  <c r="P657"/>
  <c r="BI650"/>
  <c r="BH650"/>
  <c r="BG650"/>
  <c r="BF650"/>
  <c r="T650"/>
  <c r="R650"/>
  <c r="P650"/>
  <c r="BI645"/>
  <c r="BH645"/>
  <c r="BG645"/>
  <c r="BF645"/>
  <c r="T645"/>
  <c r="R645"/>
  <c r="P645"/>
  <c r="BI640"/>
  <c r="BH640"/>
  <c r="BG640"/>
  <c r="BF640"/>
  <c r="T640"/>
  <c r="R640"/>
  <c r="P640"/>
  <c r="BI635"/>
  <c r="BH635"/>
  <c r="BG635"/>
  <c r="BF635"/>
  <c r="T635"/>
  <c r="R635"/>
  <c r="P635"/>
  <c r="BI630"/>
  <c r="BH630"/>
  <c r="BG630"/>
  <c r="BF630"/>
  <c r="T630"/>
  <c r="R630"/>
  <c r="P630"/>
  <c r="BI624"/>
  <c r="BH624"/>
  <c r="BG624"/>
  <c r="BF624"/>
  <c r="T624"/>
  <c r="R624"/>
  <c r="P624"/>
  <c r="BI619"/>
  <c r="BH619"/>
  <c r="BG619"/>
  <c r="BF619"/>
  <c r="T619"/>
  <c r="R619"/>
  <c r="P619"/>
  <c r="BI614"/>
  <c r="BH614"/>
  <c r="BG614"/>
  <c r="BF614"/>
  <c r="T614"/>
  <c r="R614"/>
  <c r="P614"/>
  <c r="BI609"/>
  <c r="BH609"/>
  <c r="BG609"/>
  <c r="BF609"/>
  <c r="T609"/>
  <c r="R609"/>
  <c r="P609"/>
  <c r="BI603"/>
  <c r="BH603"/>
  <c r="BG603"/>
  <c r="BF603"/>
  <c r="T603"/>
  <c r="R603"/>
  <c r="P603"/>
  <c r="BI598"/>
  <c r="BH598"/>
  <c r="BG598"/>
  <c r="BF598"/>
  <c r="T598"/>
  <c r="R598"/>
  <c r="P598"/>
  <c r="BI593"/>
  <c r="BH593"/>
  <c r="BG593"/>
  <c r="BF593"/>
  <c r="T593"/>
  <c r="R593"/>
  <c r="P593"/>
  <c r="BI588"/>
  <c r="BH588"/>
  <c r="BG588"/>
  <c r="BF588"/>
  <c r="T588"/>
  <c r="R588"/>
  <c r="P588"/>
  <c r="BI583"/>
  <c r="BH583"/>
  <c r="BG583"/>
  <c r="BF583"/>
  <c r="T583"/>
  <c r="R583"/>
  <c r="P583"/>
  <c r="BI578"/>
  <c r="BH578"/>
  <c r="BG578"/>
  <c r="BF578"/>
  <c r="T578"/>
  <c r="R578"/>
  <c r="P578"/>
  <c r="BI572"/>
  <c r="BH572"/>
  <c r="BG572"/>
  <c r="BF572"/>
  <c r="T572"/>
  <c r="R572"/>
  <c r="P572"/>
  <c r="BI566"/>
  <c r="BH566"/>
  <c r="BG566"/>
  <c r="BF566"/>
  <c r="T566"/>
  <c r="R566"/>
  <c r="P566"/>
  <c r="BI560"/>
  <c r="BH560"/>
  <c r="BG560"/>
  <c r="BF560"/>
  <c r="T560"/>
  <c r="R560"/>
  <c r="P560"/>
  <c r="BI554"/>
  <c r="BH554"/>
  <c r="BG554"/>
  <c r="BF554"/>
  <c r="T554"/>
  <c r="R554"/>
  <c r="P554"/>
  <c r="BI546"/>
  <c r="BH546"/>
  <c r="BG546"/>
  <c r="BF546"/>
  <c r="T546"/>
  <c r="R546"/>
  <c r="P546"/>
  <c r="BI526"/>
  <c r="BH526"/>
  <c r="BG526"/>
  <c r="BF526"/>
  <c r="T526"/>
  <c r="R526"/>
  <c r="P526"/>
  <c r="BI521"/>
  <c r="BH521"/>
  <c r="BG521"/>
  <c r="BF521"/>
  <c r="T521"/>
  <c r="R521"/>
  <c r="P521"/>
  <c r="BI516"/>
  <c r="BH516"/>
  <c r="BG516"/>
  <c r="BF516"/>
  <c r="T516"/>
  <c r="R516"/>
  <c r="P516"/>
  <c r="BI509"/>
  <c r="BH509"/>
  <c r="BG509"/>
  <c r="BF509"/>
  <c r="T509"/>
  <c r="R509"/>
  <c r="P509"/>
  <c r="BI502"/>
  <c r="BH502"/>
  <c r="BG502"/>
  <c r="BF502"/>
  <c r="T502"/>
  <c r="R502"/>
  <c r="P502"/>
  <c r="BI497"/>
  <c r="BH497"/>
  <c r="BG497"/>
  <c r="BF497"/>
  <c r="T497"/>
  <c r="R497"/>
  <c r="P497"/>
  <c r="BI495"/>
  <c r="BH495"/>
  <c r="BG495"/>
  <c r="BF495"/>
  <c r="T495"/>
  <c r="R495"/>
  <c r="P495"/>
  <c r="BI493"/>
  <c r="BH493"/>
  <c r="BG493"/>
  <c r="BF493"/>
  <c r="T493"/>
  <c r="R493"/>
  <c r="P493"/>
  <c r="BI488"/>
  <c r="BH488"/>
  <c r="BG488"/>
  <c r="BF488"/>
  <c r="T488"/>
  <c r="R488"/>
  <c r="P488"/>
  <c r="BI472"/>
  <c r="BH472"/>
  <c r="BG472"/>
  <c r="BF472"/>
  <c r="T472"/>
  <c r="R472"/>
  <c r="P472"/>
  <c r="BI464"/>
  <c r="BH464"/>
  <c r="BG464"/>
  <c r="BF464"/>
  <c r="T464"/>
  <c r="R464"/>
  <c r="P464"/>
  <c r="BI460"/>
  <c r="BH460"/>
  <c r="BG460"/>
  <c r="BF460"/>
  <c r="T460"/>
  <c r="R460"/>
  <c r="P460"/>
  <c r="BI457"/>
  <c r="BH457"/>
  <c r="BG457"/>
  <c r="BF457"/>
  <c r="T457"/>
  <c r="R457"/>
  <c r="P457"/>
  <c r="BI454"/>
  <c r="BH454"/>
  <c r="BG454"/>
  <c r="BF454"/>
  <c r="T454"/>
  <c r="R454"/>
  <c r="P454"/>
  <c r="BI451"/>
  <c r="BH451"/>
  <c r="BG451"/>
  <c r="BF451"/>
  <c r="T451"/>
  <c r="R451"/>
  <c r="P451"/>
  <c r="BI448"/>
  <c r="BH448"/>
  <c r="BG448"/>
  <c r="BF448"/>
  <c r="T448"/>
  <c r="R448"/>
  <c r="P448"/>
  <c r="BI445"/>
  <c r="BH445"/>
  <c r="BG445"/>
  <c r="BF445"/>
  <c r="T445"/>
  <c r="R445"/>
  <c r="P445"/>
  <c r="BI442"/>
  <c r="BH442"/>
  <c r="BG442"/>
  <c r="BF442"/>
  <c r="T442"/>
  <c r="R442"/>
  <c r="P442"/>
  <c r="BI439"/>
  <c r="BH439"/>
  <c r="BG439"/>
  <c r="BF439"/>
  <c r="T439"/>
  <c r="R439"/>
  <c r="P439"/>
  <c r="BI436"/>
  <c r="BH436"/>
  <c r="BG436"/>
  <c r="BF436"/>
  <c r="T436"/>
  <c r="R436"/>
  <c r="P436"/>
  <c r="BI433"/>
  <c r="BH433"/>
  <c r="BG433"/>
  <c r="BF433"/>
  <c r="T433"/>
  <c r="R433"/>
  <c r="P433"/>
  <c r="BI430"/>
  <c r="BH430"/>
  <c r="BG430"/>
  <c r="BF430"/>
  <c r="T430"/>
  <c r="R430"/>
  <c r="P430"/>
  <c r="BI426"/>
  <c r="BH426"/>
  <c r="BG426"/>
  <c r="BF426"/>
  <c r="T426"/>
  <c r="R426"/>
  <c r="P426"/>
  <c r="BI422"/>
  <c r="BH422"/>
  <c r="BG422"/>
  <c r="BF422"/>
  <c r="T422"/>
  <c r="R422"/>
  <c r="P422"/>
  <c r="BI419"/>
  <c r="BH419"/>
  <c r="BG419"/>
  <c r="BF419"/>
  <c r="T419"/>
  <c r="R419"/>
  <c r="P419"/>
  <c r="BI415"/>
  <c r="BH415"/>
  <c r="BG415"/>
  <c r="BF415"/>
  <c r="T415"/>
  <c r="R415"/>
  <c r="P415"/>
  <c r="BI412"/>
  <c r="BH412"/>
  <c r="BG412"/>
  <c r="BF412"/>
  <c r="T412"/>
  <c r="R412"/>
  <c r="P412"/>
  <c r="BI409"/>
  <c r="BH409"/>
  <c r="BG409"/>
  <c r="BF409"/>
  <c r="T409"/>
  <c r="R409"/>
  <c r="P409"/>
  <c r="BI406"/>
  <c r="BH406"/>
  <c r="BG406"/>
  <c r="BF406"/>
  <c r="T406"/>
  <c r="R406"/>
  <c r="P406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5"/>
  <c r="BH395"/>
  <c r="BG395"/>
  <c r="BF395"/>
  <c r="T395"/>
  <c r="R395"/>
  <c r="P395"/>
  <c r="BI390"/>
  <c r="BH390"/>
  <c r="BG390"/>
  <c r="BF390"/>
  <c r="T390"/>
  <c r="R390"/>
  <c r="P390"/>
  <c r="BI387"/>
  <c r="BH387"/>
  <c r="BG387"/>
  <c r="BF387"/>
  <c r="T387"/>
  <c r="R387"/>
  <c r="P387"/>
  <c r="BI384"/>
  <c r="BH384"/>
  <c r="BG384"/>
  <c r="BF384"/>
  <c r="T384"/>
  <c r="R384"/>
  <c r="P384"/>
  <c r="BI381"/>
  <c r="BH381"/>
  <c r="BG381"/>
  <c r="BF381"/>
  <c r="T381"/>
  <c r="R381"/>
  <c r="P381"/>
  <c r="BI369"/>
  <c r="BH369"/>
  <c r="BG369"/>
  <c r="BF369"/>
  <c r="T369"/>
  <c r="R369"/>
  <c r="P369"/>
  <c r="BI357"/>
  <c r="BH357"/>
  <c r="BG357"/>
  <c r="BF357"/>
  <c r="T357"/>
  <c r="R357"/>
  <c r="P357"/>
  <c r="BI352"/>
  <c r="BH352"/>
  <c r="BG352"/>
  <c r="BF352"/>
  <c r="T352"/>
  <c r="R352"/>
  <c r="P352"/>
  <c r="BI344"/>
  <c r="BH344"/>
  <c r="BG344"/>
  <c r="BF344"/>
  <c r="T344"/>
  <c r="R344"/>
  <c r="P344"/>
  <c r="BI339"/>
  <c r="BH339"/>
  <c r="BG339"/>
  <c r="BF339"/>
  <c r="T339"/>
  <c r="R339"/>
  <c r="P339"/>
  <c r="BI331"/>
  <c r="BH331"/>
  <c r="BG331"/>
  <c r="BF331"/>
  <c r="T331"/>
  <c r="R331"/>
  <c r="P331"/>
  <c r="BI316"/>
  <c r="BH316"/>
  <c r="BG316"/>
  <c r="BF316"/>
  <c r="T316"/>
  <c r="R316"/>
  <c r="P316"/>
  <c r="BI311"/>
  <c r="BH311"/>
  <c r="BG311"/>
  <c r="BF311"/>
  <c r="T311"/>
  <c r="R311"/>
  <c r="P311"/>
  <c r="BI306"/>
  <c r="BH306"/>
  <c r="BG306"/>
  <c r="BF306"/>
  <c r="T306"/>
  <c r="R306"/>
  <c r="P306"/>
  <c r="BI301"/>
  <c r="BH301"/>
  <c r="BG301"/>
  <c r="BF301"/>
  <c r="T301"/>
  <c r="R301"/>
  <c r="P301"/>
  <c r="BI295"/>
  <c r="BH295"/>
  <c r="BG295"/>
  <c r="BF295"/>
  <c r="T295"/>
  <c r="R295"/>
  <c r="P295"/>
  <c r="BI289"/>
  <c r="BH289"/>
  <c r="BG289"/>
  <c r="BF289"/>
  <c r="T289"/>
  <c r="R289"/>
  <c r="P289"/>
  <c r="BI280"/>
  <c r="BH280"/>
  <c r="BG280"/>
  <c r="BF280"/>
  <c r="T280"/>
  <c r="R280"/>
  <c r="P280"/>
  <c r="BI274"/>
  <c r="BH274"/>
  <c r="BG274"/>
  <c r="BF274"/>
  <c r="T274"/>
  <c r="R274"/>
  <c r="P274"/>
  <c r="BI269"/>
  <c r="BH269"/>
  <c r="BG269"/>
  <c r="BF269"/>
  <c r="T269"/>
  <c r="R269"/>
  <c r="P269"/>
  <c r="BI264"/>
  <c r="BH264"/>
  <c r="BG264"/>
  <c r="BF264"/>
  <c r="T264"/>
  <c r="R264"/>
  <c r="P264"/>
  <c r="BI256"/>
  <c r="BH256"/>
  <c r="BG256"/>
  <c r="BF256"/>
  <c r="T256"/>
  <c r="R256"/>
  <c r="P256"/>
  <c r="BI251"/>
  <c r="BH251"/>
  <c r="BG251"/>
  <c r="BF251"/>
  <c r="T251"/>
  <c r="R251"/>
  <c r="P251"/>
  <c r="BI245"/>
  <c r="BH245"/>
  <c r="BG245"/>
  <c r="BF245"/>
  <c r="T245"/>
  <c r="R245"/>
  <c r="P245"/>
  <c r="BI239"/>
  <c r="BH239"/>
  <c r="BG239"/>
  <c r="BF239"/>
  <c r="T239"/>
  <c r="R239"/>
  <c r="P239"/>
  <c r="BI233"/>
  <c r="BH233"/>
  <c r="BG233"/>
  <c r="BF233"/>
  <c r="T233"/>
  <c r="R233"/>
  <c r="P233"/>
  <c r="BI228"/>
  <c r="BH228"/>
  <c r="BG228"/>
  <c r="BF228"/>
  <c r="T228"/>
  <c r="R228"/>
  <c r="P228"/>
  <c r="BI223"/>
  <c r="BH223"/>
  <c r="BG223"/>
  <c r="BF223"/>
  <c r="T223"/>
  <c r="R223"/>
  <c r="P223"/>
  <c r="BI218"/>
  <c r="BH218"/>
  <c r="BG218"/>
  <c r="BF218"/>
  <c r="T218"/>
  <c r="R218"/>
  <c r="P218"/>
  <c r="BI203"/>
  <c r="BH203"/>
  <c r="BG203"/>
  <c r="BF203"/>
  <c r="T203"/>
  <c r="R203"/>
  <c r="P203"/>
  <c r="BI195"/>
  <c r="BH195"/>
  <c r="BG195"/>
  <c r="BF195"/>
  <c r="T195"/>
  <c r="R195"/>
  <c r="P195"/>
  <c r="BI190"/>
  <c r="BH190"/>
  <c r="BG190"/>
  <c r="BF190"/>
  <c r="T190"/>
  <c r="R190"/>
  <c r="P190"/>
  <c r="BI182"/>
  <c r="BH182"/>
  <c r="BG182"/>
  <c r="BF182"/>
  <c r="T182"/>
  <c r="R182"/>
  <c r="P182"/>
  <c r="BI177"/>
  <c r="BH177"/>
  <c r="BG177"/>
  <c r="BF177"/>
  <c r="T177"/>
  <c r="R177"/>
  <c r="P177"/>
  <c r="BI173"/>
  <c r="BH173"/>
  <c r="BG173"/>
  <c r="BF173"/>
  <c r="T173"/>
  <c r="R173"/>
  <c r="P173"/>
  <c r="BI160"/>
  <c r="BH160"/>
  <c r="BG160"/>
  <c r="BF160"/>
  <c r="T160"/>
  <c r="R160"/>
  <c r="P160"/>
  <c r="BI155"/>
  <c r="BH155"/>
  <c r="BG155"/>
  <c r="BF155"/>
  <c r="T155"/>
  <c r="R155"/>
  <c r="P155"/>
  <c r="BI145"/>
  <c r="BH145"/>
  <c r="BG145"/>
  <c r="BF145"/>
  <c r="T145"/>
  <c r="R145"/>
  <c r="P145"/>
  <c r="BI135"/>
  <c r="BH135"/>
  <c r="BG135"/>
  <c r="BF135"/>
  <c r="T135"/>
  <c r="R135"/>
  <c r="P135"/>
  <c r="BI125"/>
  <c r="BH125"/>
  <c r="BG125"/>
  <c r="BF125"/>
  <c r="T125"/>
  <c r="R125"/>
  <c r="P125"/>
  <c r="BI120"/>
  <c r="BH120"/>
  <c r="BG120"/>
  <c r="BF120"/>
  <c r="T120"/>
  <c r="R120"/>
  <c r="P120"/>
  <c r="BI112"/>
  <c r="BH112"/>
  <c r="BG112"/>
  <c r="BF112"/>
  <c r="T112"/>
  <c r="R112"/>
  <c r="P112"/>
  <c r="BI107"/>
  <c r="BH107"/>
  <c r="BG107"/>
  <c r="BF107"/>
  <c r="T107"/>
  <c r="R107"/>
  <c r="P107"/>
  <c r="BI103"/>
  <c r="BH103"/>
  <c r="BG103"/>
  <c r="BF103"/>
  <c r="T103"/>
  <c r="R103"/>
  <c r="P103"/>
  <c r="BI98"/>
  <c r="BH98"/>
  <c r="BG98"/>
  <c r="BF98"/>
  <c r="T98"/>
  <c r="R98"/>
  <c r="P98"/>
  <c r="J92"/>
  <c r="J91"/>
  <c r="F91"/>
  <c r="F89"/>
  <c r="E87"/>
  <c r="J55"/>
  <c r="J54"/>
  <c r="F54"/>
  <c r="F52"/>
  <c r="E50"/>
  <c r="J18"/>
  <c r="E18"/>
  <c r="F55"/>
  <c r="J17"/>
  <c r="J12"/>
  <c r="J89"/>
  <c r="E7"/>
  <c r="E85"/>
  <c i="4" r="T568"/>
  <c r="R568"/>
  <c r="P568"/>
  <c r="BK568"/>
  <c r="J568"/>
  <c r="J66"/>
  <c r="J37"/>
  <c r="J36"/>
  <c i="1" r="AY57"/>
  <c i="4" r="J35"/>
  <c i="1" r="AX57"/>
  <c i="4" r="BI578"/>
  <c r="BH578"/>
  <c r="BG578"/>
  <c r="BF578"/>
  <c r="T578"/>
  <c r="T577"/>
  <c r="R578"/>
  <c r="R577"/>
  <c r="R567"/>
  <c r="P578"/>
  <c r="P577"/>
  <c r="BI569"/>
  <c r="BH569"/>
  <c r="BG569"/>
  <c r="BF569"/>
  <c r="T569"/>
  <c r="R569"/>
  <c r="P569"/>
  <c r="BI565"/>
  <c r="BH565"/>
  <c r="BG565"/>
  <c r="BF565"/>
  <c r="T565"/>
  <c r="R565"/>
  <c r="R564"/>
  <c r="P565"/>
  <c r="P564"/>
  <c r="BI559"/>
  <c r="BH559"/>
  <c r="BG559"/>
  <c r="BF559"/>
  <c r="T559"/>
  <c r="R559"/>
  <c r="P559"/>
  <c r="BI554"/>
  <c r="BH554"/>
  <c r="BG554"/>
  <c r="BF554"/>
  <c r="T554"/>
  <c r="R554"/>
  <c r="P554"/>
  <c r="BI549"/>
  <c r="BH549"/>
  <c r="BG549"/>
  <c r="BF549"/>
  <c r="T549"/>
  <c r="R549"/>
  <c r="P549"/>
  <c r="BI544"/>
  <c r="BH544"/>
  <c r="BG544"/>
  <c r="BF544"/>
  <c r="T544"/>
  <c r="R544"/>
  <c r="P544"/>
  <c r="BI539"/>
  <c r="BH539"/>
  <c r="BG539"/>
  <c r="BF539"/>
  <c r="T539"/>
  <c r="R539"/>
  <c r="P539"/>
  <c r="BI533"/>
  <c r="BH533"/>
  <c r="BG533"/>
  <c r="BF533"/>
  <c r="T533"/>
  <c r="R533"/>
  <c r="P533"/>
  <c r="BI527"/>
  <c r="BH527"/>
  <c r="BG527"/>
  <c r="BF527"/>
  <c r="T527"/>
  <c r="R527"/>
  <c r="P527"/>
  <c r="BI521"/>
  <c r="BH521"/>
  <c r="BG521"/>
  <c r="BF521"/>
  <c r="T521"/>
  <c r="R521"/>
  <c r="P521"/>
  <c r="BI515"/>
  <c r="BH515"/>
  <c r="BG515"/>
  <c r="BF515"/>
  <c r="T515"/>
  <c r="R515"/>
  <c r="P515"/>
  <c r="BI509"/>
  <c r="BH509"/>
  <c r="BG509"/>
  <c r="BF509"/>
  <c r="T509"/>
  <c r="R509"/>
  <c r="P509"/>
  <c r="BI504"/>
  <c r="BH504"/>
  <c r="BG504"/>
  <c r="BF504"/>
  <c r="T504"/>
  <c r="R504"/>
  <c r="P504"/>
  <c r="BI499"/>
  <c r="BH499"/>
  <c r="BG499"/>
  <c r="BF499"/>
  <c r="T499"/>
  <c r="R499"/>
  <c r="P499"/>
  <c r="BI494"/>
  <c r="BH494"/>
  <c r="BG494"/>
  <c r="BF494"/>
  <c r="T494"/>
  <c r="R494"/>
  <c r="P494"/>
  <c r="BI489"/>
  <c r="BH489"/>
  <c r="BG489"/>
  <c r="BF489"/>
  <c r="T489"/>
  <c r="R489"/>
  <c r="P489"/>
  <c r="BI484"/>
  <c r="BH484"/>
  <c r="BG484"/>
  <c r="BF484"/>
  <c r="T484"/>
  <c r="R484"/>
  <c r="P484"/>
  <c r="BI478"/>
  <c r="BH478"/>
  <c r="BG478"/>
  <c r="BF478"/>
  <c r="T478"/>
  <c r="R478"/>
  <c r="P478"/>
  <c r="BI472"/>
  <c r="BH472"/>
  <c r="BG472"/>
  <c r="BF472"/>
  <c r="T472"/>
  <c r="R472"/>
  <c r="P472"/>
  <c r="BI467"/>
  <c r="BH467"/>
  <c r="BG467"/>
  <c r="BF467"/>
  <c r="T467"/>
  <c r="R467"/>
  <c r="P467"/>
  <c r="BI462"/>
  <c r="BH462"/>
  <c r="BG462"/>
  <c r="BF462"/>
  <c r="T462"/>
  <c r="R462"/>
  <c r="P462"/>
  <c r="BI457"/>
  <c r="BH457"/>
  <c r="BG457"/>
  <c r="BF457"/>
  <c r="T457"/>
  <c r="R457"/>
  <c r="P457"/>
  <c r="BI452"/>
  <c r="BH452"/>
  <c r="BG452"/>
  <c r="BF452"/>
  <c r="T452"/>
  <c r="R452"/>
  <c r="P452"/>
  <c r="BI446"/>
  <c r="BH446"/>
  <c r="BG446"/>
  <c r="BF446"/>
  <c r="T446"/>
  <c r="R446"/>
  <c r="P446"/>
  <c r="BI440"/>
  <c r="BH440"/>
  <c r="BG440"/>
  <c r="BF440"/>
  <c r="T440"/>
  <c r="R440"/>
  <c r="P440"/>
  <c r="BI434"/>
  <c r="BH434"/>
  <c r="BG434"/>
  <c r="BF434"/>
  <c r="T434"/>
  <c r="R434"/>
  <c r="P434"/>
  <c r="BI429"/>
  <c r="BH429"/>
  <c r="BG429"/>
  <c r="BF429"/>
  <c r="T429"/>
  <c r="R429"/>
  <c r="P429"/>
  <c r="BI424"/>
  <c r="BH424"/>
  <c r="BG424"/>
  <c r="BF424"/>
  <c r="T424"/>
  <c r="R424"/>
  <c r="P424"/>
  <c r="BI419"/>
  <c r="BH419"/>
  <c r="BG419"/>
  <c r="BF419"/>
  <c r="T419"/>
  <c r="R419"/>
  <c r="P419"/>
  <c r="BI413"/>
  <c r="BH413"/>
  <c r="BG413"/>
  <c r="BF413"/>
  <c r="T413"/>
  <c r="R413"/>
  <c r="P413"/>
  <c r="BI408"/>
  <c r="BH408"/>
  <c r="BG408"/>
  <c r="BF408"/>
  <c r="T408"/>
  <c r="R408"/>
  <c r="P408"/>
  <c r="BI403"/>
  <c r="BH403"/>
  <c r="BG403"/>
  <c r="BF403"/>
  <c r="T403"/>
  <c r="R403"/>
  <c r="P403"/>
  <c r="BI398"/>
  <c r="BH398"/>
  <c r="BG398"/>
  <c r="BF398"/>
  <c r="T398"/>
  <c r="R398"/>
  <c r="P398"/>
  <c r="BI393"/>
  <c r="BH393"/>
  <c r="BG393"/>
  <c r="BF393"/>
  <c r="T393"/>
  <c r="R393"/>
  <c r="P393"/>
  <c r="BI388"/>
  <c r="BH388"/>
  <c r="BG388"/>
  <c r="BF388"/>
  <c r="T388"/>
  <c r="R388"/>
  <c r="P388"/>
  <c r="BI383"/>
  <c r="BH383"/>
  <c r="BG383"/>
  <c r="BF383"/>
  <c r="T383"/>
  <c r="R383"/>
  <c r="P383"/>
  <c r="BI378"/>
  <c r="BH378"/>
  <c r="BG378"/>
  <c r="BF378"/>
  <c r="T378"/>
  <c r="R378"/>
  <c r="P378"/>
  <c r="BI372"/>
  <c r="BH372"/>
  <c r="BG372"/>
  <c r="BF372"/>
  <c r="T372"/>
  <c r="R372"/>
  <c r="P372"/>
  <c r="BI358"/>
  <c r="BH358"/>
  <c r="BG358"/>
  <c r="BF358"/>
  <c r="T358"/>
  <c r="R358"/>
  <c r="P358"/>
  <c r="BI345"/>
  <c r="BH345"/>
  <c r="BG345"/>
  <c r="BF345"/>
  <c r="T345"/>
  <c r="R345"/>
  <c r="P345"/>
  <c r="BI330"/>
  <c r="BH330"/>
  <c r="BG330"/>
  <c r="BF330"/>
  <c r="T330"/>
  <c r="R330"/>
  <c r="P330"/>
  <c r="BI316"/>
  <c r="BH316"/>
  <c r="BG316"/>
  <c r="BF316"/>
  <c r="T316"/>
  <c r="R316"/>
  <c r="P316"/>
  <c r="BI308"/>
  <c r="BH308"/>
  <c r="BG308"/>
  <c r="BF308"/>
  <c r="T308"/>
  <c r="R308"/>
  <c r="P308"/>
  <c r="BI299"/>
  <c r="BH299"/>
  <c r="BG299"/>
  <c r="BF299"/>
  <c r="T299"/>
  <c r="R299"/>
  <c r="P299"/>
  <c r="BI270"/>
  <c r="BH270"/>
  <c r="BG270"/>
  <c r="BF270"/>
  <c r="T270"/>
  <c r="R270"/>
  <c r="P270"/>
  <c r="BI264"/>
  <c r="BH264"/>
  <c r="BG264"/>
  <c r="BF264"/>
  <c r="T264"/>
  <c r="R264"/>
  <c r="P264"/>
  <c r="BI254"/>
  <c r="BH254"/>
  <c r="BG254"/>
  <c r="BF254"/>
  <c r="T254"/>
  <c r="R254"/>
  <c r="P254"/>
  <c r="BI248"/>
  <c r="BH248"/>
  <c r="BG248"/>
  <c r="BF248"/>
  <c r="T248"/>
  <c r="R248"/>
  <c r="P248"/>
  <c r="BI240"/>
  <c r="BH240"/>
  <c r="BG240"/>
  <c r="BF240"/>
  <c r="T240"/>
  <c r="R240"/>
  <c r="P240"/>
  <c r="BI235"/>
  <c r="BH235"/>
  <c r="BG235"/>
  <c r="BF235"/>
  <c r="T235"/>
  <c r="R235"/>
  <c r="P235"/>
  <c r="BI223"/>
  <c r="BH223"/>
  <c r="BG223"/>
  <c r="BF223"/>
  <c r="T223"/>
  <c r="R223"/>
  <c r="P223"/>
  <c r="BI195"/>
  <c r="BH195"/>
  <c r="BG195"/>
  <c r="BF195"/>
  <c r="T195"/>
  <c r="R195"/>
  <c r="P195"/>
  <c r="BI190"/>
  <c r="BH190"/>
  <c r="BG190"/>
  <c r="BF190"/>
  <c r="T190"/>
  <c r="R190"/>
  <c r="P190"/>
  <c r="BI185"/>
  <c r="BH185"/>
  <c r="BG185"/>
  <c r="BF185"/>
  <c r="T185"/>
  <c r="R185"/>
  <c r="P185"/>
  <c r="BI180"/>
  <c r="BH180"/>
  <c r="BG180"/>
  <c r="BF180"/>
  <c r="T180"/>
  <c r="R180"/>
  <c r="P180"/>
  <c r="BI170"/>
  <c r="BH170"/>
  <c r="BG170"/>
  <c r="BF170"/>
  <c r="T170"/>
  <c r="R170"/>
  <c r="P170"/>
  <c r="BI164"/>
  <c r="BH164"/>
  <c r="BG164"/>
  <c r="BF164"/>
  <c r="T164"/>
  <c r="R164"/>
  <c r="P164"/>
  <c r="BI159"/>
  <c r="BH159"/>
  <c r="BG159"/>
  <c r="BF159"/>
  <c r="T159"/>
  <c r="R159"/>
  <c r="P159"/>
  <c r="BI149"/>
  <c r="BH149"/>
  <c r="BG149"/>
  <c r="BF149"/>
  <c r="T149"/>
  <c r="R149"/>
  <c r="P149"/>
  <c r="BI138"/>
  <c r="BH138"/>
  <c r="BG138"/>
  <c r="BF138"/>
  <c r="T138"/>
  <c r="R138"/>
  <c r="P138"/>
  <c r="BI128"/>
  <c r="BH128"/>
  <c r="BG128"/>
  <c r="BF128"/>
  <c r="T128"/>
  <c r="R128"/>
  <c r="P128"/>
  <c r="BI118"/>
  <c r="BH118"/>
  <c r="BG118"/>
  <c r="BF118"/>
  <c r="T118"/>
  <c r="R118"/>
  <c r="P118"/>
  <c r="BI108"/>
  <c r="BH108"/>
  <c r="BG108"/>
  <c r="BF108"/>
  <c r="T108"/>
  <c r="R108"/>
  <c r="P108"/>
  <c r="BI98"/>
  <c r="BH98"/>
  <c r="BG98"/>
  <c r="BF98"/>
  <c r="T98"/>
  <c r="R98"/>
  <c r="P98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84"/>
  <c r="J17"/>
  <c r="J12"/>
  <c r="J81"/>
  <c r="E7"/>
  <c r="E77"/>
  <c i="3" r="J37"/>
  <c r="J36"/>
  <c i="1" r="AY56"/>
  <c i="3" r="J35"/>
  <c i="1" r="AX56"/>
  <c i="3" r="BI147"/>
  <c r="BH147"/>
  <c r="BG147"/>
  <c r="BF147"/>
  <c r="T147"/>
  <c r="R147"/>
  <c r="P147"/>
  <c r="BI142"/>
  <c r="BH142"/>
  <c r="BG142"/>
  <c r="BF142"/>
  <c r="T142"/>
  <c r="R142"/>
  <c r="P142"/>
  <c r="BI137"/>
  <c r="BH137"/>
  <c r="BG137"/>
  <c r="BF137"/>
  <c r="T137"/>
  <c r="R137"/>
  <c r="P137"/>
  <c r="BI132"/>
  <c r="BH132"/>
  <c r="BG132"/>
  <c r="BF132"/>
  <c r="T132"/>
  <c r="R132"/>
  <c r="P132"/>
  <c r="BI127"/>
  <c r="BH127"/>
  <c r="BG127"/>
  <c r="BF127"/>
  <c r="T127"/>
  <c r="R127"/>
  <c r="P127"/>
  <c r="BI122"/>
  <c r="BH122"/>
  <c r="BG122"/>
  <c r="BF122"/>
  <c r="T122"/>
  <c r="R122"/>
  <c r="P122"/>
  <c r="BI116"/>
  <c r="BH116"/>
  <c r="BG116"/>
  <c r="BF116"/>
  <c r="T116"/>
  <c r="R116"/>
  <c r="P116"/>
  <c r="BI102"/>
  <c r="BH102"/>
  <c r="BG102"/>
  <c r="BF102"/>
  <c r="T102"/>
  <c r="R102"/>
  <c r="P102"/>
  <c r="BI89"/>
  <c r="BH89"/>
  <c r="BG89"/>
  <c r="BF89"/>
  <c r="T89"/>
  <c r="R89"/>
  <c r="P89"/>
  <c r="BI84"/>
  <c r="BH84"/>
  <c r="BG84"/>
  <c r="BF84"/>
  <c r="T84"/>
  <c r="R84"/>
  <c r="P84"/>
  <c r="J78"/>
  <c r="J77"/>
  <c r="F77"/>
  <c r="F75"/>
  <c r="E73"/>
  <c r="J55"/>
  <c r="J54"/>
  <c r="F54"/>
  <c r="F52"/>
  <c r="E50"/>
  <c r="J18"/>
  <c r="E18"/>
  <c r="F55"/>
  <c r="J17"/>
  <c r="J12"/>
  <c r="J52"/>
  <c r="E7"/>
  <c r="E48"/>
  <c i="2" r="J37"/>
  <c r="J36"/>
  <c i="1" r="AY55"/>
  <c i="2" r="J35"/>
  <c i="1" r="AX55"/>
  <c i="2" r="BI191"/>
  <c r="BH191"/>
  <c r="BG191"/>
  <c r="BF191"/>
  <c r="T191"/>
  <c r="T190"/>
  <c r="R191"/>
  <c r="R190"/>
  <c r="P191"/>
  <c r="P190"/>
  <c r="BI185"/>
  <c r="BH185"/>
  <c r="BG185"/>
  <c r="BF185"/>
  <c r="T185"/>
  <c r="T184"/>
  <c r="R185"/>
  <c r="R184"/>
  <c r="P185"/>
  <c r="P184"/>
  <c r="BI179"/>
  <c r="BH179"/>
  <c r="BG179"/>
  <c r="BF179"/>
  <c r="T179"/>
  <c r="T178"/>
  <c r="R179"/>
  <c r="R178"/>
  <c r="P179"/>
  <c r="P178"/>
  <c r="BI173"/>
  <c r="BH173"/>
  <c r="BG173"/>
  <c r="BF173"/>
  <c r="T173"/>
  <c r="T172"/>
  <c r="R173"/>
  <c r="R172"/>
  <c r="P173"/>
  <c r="P172"/>
  <c r="BI167"/>
  <c r="BH167"/>
  <c r="BG167"/>
  <c r="BF167"/>
  <c r="T167"/>
  <c r="R167"/>
  <c r="P167"/>
  <c r="BI162"/>
  <c r="BH162"/>
  <c r="BG162"/>
  <c r="BF162"/>
  <c r="T162"/>
  <c r="R162"/>
  <c r="P162"/>
  <c r="BI157"/>
  <c r="BH157"/>
  <c r="BG157"/>
  <c r="BF157"/>
  <c r="T157"/>
  <c r="R157"/>
  <c r="P157"/>
  <c r="BI152"/>
  <c r="BH152"/>
  <c r="BG152"/>
  <c r="BF152"/>
  <c r="T152"/>
  <c r="R152"/>
  <c r="P152"/>
  <c r="BI146"/>
  <c r="BH146"/>
  <c r="BG146"/>
  <c r="BF146"/>
  <c r="T146"/>
  <c r="T145"/>
  <c r="R146"/>
  <c r="R145"/>
  <c r="P146"/>
  <c r="P145"/>
  <c r="BI140"/>
  <c r="BH140"/>
  <c r="BG140"/>
  <c r="BF140"/>
  <c r="T140"/>
  <c r="R140"/>
  <c r="P140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R110"/>
  <c r="P110"/>
  <c r="BI105"/>
  <c r="BH105"/>
  <c r="BG105"/>
  <c r="BF105"/>
  <c r="T105"/>
  <c r="R105"/>
  <c r="P105"/>
  <c r="BI100"/>
  <c r="BH100"/>
  <c r="BG100"/>
  <c r="BF100"/>
  <c r="T100"/>
  <c r="R100"/>
  <c r="P100"/>
  <c r="BI95"/>
  <c r="BH95"/>
  <c r="BG95"/>
  <c r="BF95"/>
  <c r="T95"/>
  <c r="R95"/>
  <c r="P95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55"/>
  <c r="J17"/>
  <c r="J12"/>
  <c r="J81"/>
  <c r="E7"/>
  <c r="E77"/>
  <c i="1" r="L50"/>
  <c r="AM50"/>
  <c r="AM49"/>
  <c r="L49"/>
  <c r="AM47"/>
  <c r="L47"/>
  <c r="L45"/>
  <c r="L44"/>
  <c i="6" r="J122"/>
  <c r="J110"/>
  <c r="J95"/>
  <c i="5" r="J1140"/>
  <c r="BK1128"/>
  <c r="BK1117"/>
  <c r="J1104"/>
  <c r="BK1074"/>
  <c r="BK1006"/>
  <c r="J978"/>
  <c r="J923"/>
  <c r="BK879"/>
  <c r="J862"/>
  <c r="BK788"/>
  <c r="J758"/>
  <c r="BK722"/>
  <c r="BK645"/>
  <c r="J578"/>
  <c r="BK560"/>
  <c r="BK521"/>
  <c r="BK509"/>
  <c r="J495"/>
  <c r="BK464"/>
  <c r="BK445"/>
  <c r="BK433"/>
  <c r="J419"/>
  <c r="J412"/>
  <c r="J395"/>
  <c r="BK369"/>
  <c r="J339"/>
  <c r="J280"/>
  <c r="BK245"/>
  <c r="J239"/>
  <c r="BK228"/>
  <c r="BK203"/>
  <c r="BK125"/>
  <c r="J103"/>
  <c i="4" r="J549"/>
  <c r="BK509"/>
  <c r="BK478"/>
  <c r="J388"/>
  <c r="J372"/>
  <c r="BK316"/>
  <c r="J299"/>
  <c r="J149"/>
  <c r="J108"/>
  <c i="3" r="J127"/>
  <c i="2" r="BK185"/>
  <c r="J162"/>
  <c r="BK130"/>
  <c r="J115"/>
  <c r="J100"/>
  <c i="6" r="J114"/>
  <c i="5" r="BK1109"/>
  <c r="BK1101"/>
  <c r="BK1088"/>
  <c r="BK1082"/>
  <c r="J1071"/>
  <c r="BK1056"/>
  <c r="BK1018"/>
  <c r="J968"/>
  <c r="BK937"/>
  <c r="J915"/>
  <c r="J885"/>
  <c r="J844"/>
  <c r="J821"/>
  <c r="J773"/>
  <c r="BK738"/>
  <c r="J717"/>
  <c r="BK657"/>
  <c r="J598"/>
  <c r="BK502"/>
  <c r="BK488"/>
  <c r="J451"/>
  <c r="J422"/>
  <c r="BK412"/>
  <c r="BK399"/>
  <c r="BK357"/>
  <c r="J295"/>
  <c r="J251"/>
  <c r="BK195"/>
  <c r="J177"/>
  <c r="J155"/>
  <c r="BK103"/>
  <c i="4" r="BK527"/>
  <c r="BK467"/>
  <c r="J434"/>
  <c r="BK429"/>
  <c r="J398"/>
  <c r="BK378"/>
  <c r="J248"/>
  <c r="BK235"/>
  <c r="BK180"/>
  <c r="BK138"/>
  <c i="3" r="BK137"/>
  <c r="J122"/>
  <c r="J84"/>
  <c i="2" r="BK167"/>
  <c r="J140"/>
  <c r="BK115"/>
  <c r="J90"/>
  <c i="5" r="BK1062"/>
  <c r="J1056"/>
  <c r="BK1036"/>
  <c r="BK994"/>
  <c r="J983"/>
  <c r="J946"/>
  <c r="J890"/>
  <c r="BK844"/>
  <c r="BK816"/>
  <c r="J768"/>
  <c r="BK749"/>
  <c r="J738"/>
  <c r="BK704"/>
  <c r="BK650"/>
  <c r="J630"/>
  <c r="BK614"/>
  <c r="BK588"/>
  <c r="J572"/>
  <c r="J546"/>
  <c r="BK457"/>
  <c r="BK384"/>
  <c r="BK331"/>
  <c r="J306"/>
  <c r="BK269"/>
  <c r="J228"/>
  <c r="J182"/>
  <c r="J112"/>
  <c i="4" r="BK559"/>
  <c r="J509"/>
  <c r="J484"/>
  <c r="J462"/>
  <c r="J452"/>
  <c r="J413"/>
  <c r="J316"/>
  <c r="J264"/>
  <c r="BK195"/>
  <c r="BK159"/>
  <c r="BK118"/>
  <c i="3" r="BK116"/>
  <c i="2" r="J179"/>
  <c r="BK157"/>
  <c r="J130"/>
  <c r="J95"/>
  <c i="6" r="J120"/>
  <c r="J102"/>
  <c r="J91"/>
  <c i="5" r="BK1093"/>
  <c r="BK1085"/>
  <c r="BK1071"/>
  <c r="J1041"/>
  <c r="J1006"/>
  <c r="BK988"/>
  <c r="BK968"/>
  <c r="BK901"/>
  <c r="BK885"/>
  <c r="J872"/>
  <c r="BK839"/>
  <c r="J800"/>
  <c r="BK793"/>
  <c r="J763"/>
  <c r="J704"/>
  <c r="BK663"/>
  <c r="J645"/>
  <c r="J609"/>
  <c r="J588"/>
  <c r="J526"/>
  <c r="BK451"/>
  <c r="BK439"/>
  <c r="BK430"/>
  <c r="BK409"/>
  <c r="BK401"/>
  <c r="BK395"/>
  <c r="J331"/>
  <c r="BK289"/>
  <c r="J256"/>
  <c r="J195"/>
  <c r="J173"/>
  <c r="BK107"/>
  <c i="4" r="BK569"/>
  <c r="J554"/>
  <c r="J527"/>
  <c r="BK499"/>
  <c r="J489"/>
  <c r="BK446"/>
  <c r="J429"/>
  <c r="J408"/>
  <c r="BK358"/>
  <c r="BK264"/>
  <c r="BK223"/>
  <c r="BK164"/>
  <c r="BK149"/>
  <c i="3" r="J147"/>
  <c r="BK102"/>
  <c i="2" r="BK162"/>
  <c r="BK146"/>
  <c i="6" r="BK110"/>
  <c r="BK106"/>
  <c r="BK91"/>
  <c i="5" r="BK1133"/>
  <c r="J1128"/>
  <c r="J1114"/>
  <c r="J1096"/>
  <c r="J1046"/>
  <c r="BK1026"/>
  <c r="BK983"/>
  <c r="BK928"/>
  <c r="J901"/>
  <c r="BK867"/>
  <c r="J811"/>
  <c r="BK773"/>
  <c r="J749"/>
  <c r="BK717"/>
  <c r="J614"/>
  <c r="BK603"/>
  <c r="BK572"/>
  <c r="BK546"/>
  <c r="J502"/>
  <c r="BK493"/>
  <c r="J472"/>
  <c r="J448"/>
  <c r="J439"/>
  <c r="BK422"/>
  <c r="BK406"/>
  <c r="J384"/>
  <c r="J357"/>
  <c r="BK344"/>
  <c r="BK295"/>
  <c r="J269"/>
  <c r="J223"/>
  <c r="J190"/>
  <c r="J145"/>
  <c r="J107"/>
  <c r="BK98"/>
  <c i="4" r="J539"/>
  <c r="J499"/>
  <c r="BK452"/>
  <c r="BK408"/>
  <c r="J378"/>
  <c r="J330"/>
  <c r="BK254"/>
  <c r="BK185"/>
  <c r="J118"/>
  <c i="3" r="J137"/>
  <c r="BK122"/>
  <c i="2" r="BK179"/>
  <c r="BK125"/>
  <c r="BK105"/>
  <c i="6" r="J117"/>
  <c i="5" r="J1123"/>
  <c r="BK1114"/>
  <c r="BK1104"/>
  <c r="BK1096"/>
  <c r="J1077"/>
  <c r="J1066"/>
  <c r="J1051"/>
  <c r="J1026"/>
  <c r="J973"/>
  <c r="BK946"/>
  <c r="BK907"/>
  <c r="J854"/>
  <c r="BK833"/>
  <c r="BK811"/>
  <c r="BK800"/>
  <c r="BK744"/>
  <c r="J733"/>
  <c r="BK640"/>
  <c r="BK593"/>
  <c r="J497"/>
  <c r="J493"/>
  <c r="BK454"/>
  <c r="J426"/>
  <c r="J409"/>
  <c r="J390"/>
  <c r="J344"/>
  <c r="BK301"/>
  <c r="BK274"/>
  <c r="BK239"/>
  <c r="J203"/>
  <c r="J160"/>
  <c r="BK112"/>
  <c i="4" r="J544"/>
  <c r="BK494"/>
  <c r="J472"/>
  <c r="J440"/>
  <c r="BK403"/>
  <c r="J383"/>
  <c r="BK372"/>
  <c r="BK270"/>
  <c r="J223"/>
  <c r="BK170"/>
  <c r="BK108"/>
  <c i="3" r="J142"/>
  <c r="J132"/>
  <c r="J116"/>
  <c i="2" r="J173"/>
  <c r="J135"/>
  <c r="J110"/>
  <c i="1" r="AS58"/>
  <c i="5" r="BK1046"/>
  <c r="BK1012"/>
  <c r="BK952"/>
  <c r="J907"/>
  <c r="BK854"/>
  <c r="J839"/>
  <c r="BK806"/>
  <c r="BK783"/>
  <c r="BK763"/>
  <c r="J722"/>
  <c r="J686"/>
  <c r="J663"/>
  <c r="BK635"/>
  <c r="BK624"/>
  <c r="BK609"/>
  <c r="BK566"/>
  <c r="BK526"/>
  <c r="J454"/>
  <c r="J442"/>
  <c r="J381"/>
  <c r="BK316"/>
  <c r="J301"/>
  <c r="BK223"/>
  <c r="BK155"/>
  <c r="J120"/>
  <c i="4" r="J565"/>
  <c r="BK515"/>
  <c r="BK489"/>
  <c r="BK434"/>
  <c r="J393"/>
  <c r="BK345"/>
  <c r="BK299"/>
  <c r="J235"/>
  <c r="J185"/>
  <c i="3" r="BK142"/>
  <c r="J89"/>
  <c i="2" r="J185"/>
  <c r="J167"/>
  <c r="BK140"/>
  <c r="J105"/>
  <c i="6" r="BK117"/>
  <c r="BK95"/>
  <c i="5" r="J1106"/>
  <c r="J1088"/>
  <c r="BK1077"/>
  <c r="BK1066"/>
  <c r="J1018"/>
  <c r="J1000"/>
  <c r="BK963"/>
  <c r="J928"/>
  <c r="BK890"/>
  <c r="J879"/>
  <c r="J849"/>
  <c r="J833"/>
  <c r="J788"/>
  <c r="J778"/>
  <c r="BK753"/>
  <c r="BK686"/>
  <c r="J657"/>
  <c r="J624"/>
  <c r="J603"/>
  <c r="J560"/>
  <c r="J516"/>
  <c r="J457"/>
  <c r="BK448"/>
  <c r="J436"/>
  <c r="BK426"/>
  <c r="J406"/>
  <c r="J399"/>
  <c r="J369"/>
  <c r="J316"/>
  <c r="J264"/>
  <c r="J245"/>
  <c r="BK135"/>
  <c i="4" r="BK578"/>
  <c r="J569"/>
  <c r="J559"/>
  <c r="BK533"/>
  <c r="J515"/>
  <c r="J467"/>
  <c r="BK424"/>
  <c r="BK413"/>
  <c r="BK398"/>
  <c r="J308"/>
  <c r="BK248"/>
  <c r="J170"/>
  <c r="J138"/>
  <c r="BK98"/>
  <c i="3" r="BK132"/>
  <c i="2" r="J191"/>
  <c r="J157"/>
  <c r="BK100"/>
  <c i="6" r="BK120"/>
  <c r="J100"/>
  <c i="5" r="BK1140"/>
  <c r="J1133"/>
  <c r="BK1123"/>
  <c r="BK1106"/>
  <c r="J1082"/>
  <c r="J1031"/>
  <c r="BK1000"/>
  <c r="J963"/>
  <c r="J957"/>
  <c r="J952"/>
  <c r="BK872"/>
  <c r="J816"/>
  <c r="BK768"/>
  <c r="J728"/>
  <c r="J676"/>
  <c r="BK630"/>
  <c r="J583"/>
  <c r="J566"/>
  <c r="J554"/>
  <c r="BK516"/>
  <c r="BK497"/>
  <c r="J488"/>
  <c r="BK460"/>
  <c r="BK442"/>
  <c r="J430"/>
  <c r="BK415"/>
  <c r="J401"/>
  <c r="BK381"/>
  <c r="J352"/>
  <c r="J289"/>
  <c r="BK264"/>
  <c r="J233"/>
  <c r="J218"/>
  <c r="BK177"/>
  <c r="J135"/>
  <c i="4" r="BK554"/>
  <c r="BK544"/>
  <c r="BK504"/>
  <c r="BK472"/>
  <c r="J446"/>
  <c r="BK383"/>
  <c r="J358"/>
  <c r="BK308"/>
  <c r="BK240"/>
  <c r="J180"/>
  <c r="J98"/>
  <c i="3" r="BK89"/>
  <c i="2" r="BK135"/>
  <c r="BK120"/>
  <c r="BK110"/>
  <c i="6" r="J126"/>
  <c r="BK102"/>
  <c i="5" r="J1117"/>
  <c r="J1093"/>
  <c r="J1085"/>
  <c r="J1074"/>
  <c r="J1062"/>
  <c r="J1036"/>
  <c r="BK978"/>
  <c r="BK923"/>
  <c r="BK896"/>
  <c r="BK849"/>
  <c r="BK827"/>
  <c r="J806"/>
  <c r="J793"/>
  <c r="BK728"/>
  <c r="BK712"/>
  <c r="J635"/>
  <c r="J509"/>
  <c r="BK495"/>
  <c r="J464"/>
  <c r="BK436"/>
  <c r="BK419"/>
  <c r="BK403"/>
  <c r="BK387"/>
  <c r="BK306"/>
  <c r="BK280"/>
  <c r="BK256"/>
  <c r="BK182"/>
  <c r="BK173"/>
  <c r="J125"/>
  <c i="4" r="BK549"/>
  <c r="BK521"/>
  <c r="BK484"/>
  <c r="J457"/>
  <c r="J424"/>
  <c r="BK393"/>
  <c r="BK330"/>
  <c r="J240"/>
  <c r="J190"/>
  <c r="J164"/>
  <c r="BK90"/>
  <c i="3" r="BK127"/>
  <c i="2" r="BK191"/>
  <c r="J146"/>
  <c r="J120"/>
  <c r="BK95"/>
  <c i="6" r="BK126"/>
  <c r="BK114"/>
  <c i="5" r="BK1041"/>
  <c r="BK1031"/>
  <c r="J988"/>
  <c r="BK957"/>
  <c r="BK915"/>
  <c r="BK862"/>
  <c r="BK821"/>
  <c r="BK795"/>
  <c r="BK778"/>
  <c r="J753"/>
  <c r="J744"/>
  <c r="J712"/>
  <c r="BK676"/>
  <c r="J640"/>
  <c r="J619"/>
  <c r="J593"/>
  <c r="BK583"/>
  <c r="BK554"/>
  <c r="J460"/>
  <c r="J387"/>
  <c r="BK352"/>
  <c r="J311"/>
  <c r="J274"/>
  <c r="BK233"/>
  <c r="BK218"/>
  <c r="BK145"/>
  <c r="J98"/>
  <c i="4" r="J533"/>
  <c r="J504"/>
  <c r="J478"/>
  <c r="BK457"/>
  <c r="J419"/>
  <c r="BK388"/>
  <c r="J270"/>
  <c r="BK190"/>
  <c r="BK128"/>
  <c i="3" r="BK147"/>
  <c r="J102"/>
  <c r="BK84"/>
  <c i="2" r="J152"/>
  <c r="J125"/>
  <c i="6" r="BK122"/>
  <c r="J106"/>
  <c r="BK100"/>
  <c i="5" r="J1109"/>
  <c r="J1101"/>
  <c r="BK1051"/>
  <c r="J1012"/>
  <c r="J994"/>
  <c r="BK973"/>
  <c r="J937"/>
  <c r="J896"/>
  <c r="J867"/>
  <c r="J827"/>
  <c r="J795"/>
  <c r="J783"/>
  <c r="BK758"/>
  <c r="BK733"/>
  <c r="J650"/>
  <c r="BK619"/>
  <c r="BK598"/>
  <c r="BK578"/>
  <c r="J521"/>
  <c r="BK472"/>
  <c r="J445"/>
  <c r="J433"/>
  <c r="J415"/>
  <c r="J403"/>
  <c r="BK390"/>
  <c r="BK339"/>
  <c r="BK311"/>
  <c r="BK251"/>
  <c r="BK190"/>
  <c r="BK160"/>
  <c r="BK120"/>
  <c i="4" r="J578"/>
  <c r="BK565"/>
  <c r="BK539"/>
  <c r="J521"/>
  <c r="J494"/>
  <c r="BK462"/>
  <c r="BK440"/>
  <c r="BK419"/>
  <c r="J403"/>
  <c r="J345"/>
  <c r="J254"/>
  <c r="J195"/>
  <c r="J159"/>
  <c r="J128"/>
  <c r="J90"/>
  <c i="2" r="BK173"/>
  <c r="BK152"/>
  <c r="BK90"/>
  <c i="5" l="1" r="P463"/>
  <c r="R1122"/>
  <c r="T463"/>
  <c r="P1122"/>
  <c r="R463"/>
  <c r="T1122"/>
  <c i="4" r="P567"/>
  <c i="2" r="T89"/>
  <c r="R151"/>
  <c i="3" r="T83"/>
  <c r="T82"/>
  <c r="T81"/>
  <c i="4" r="R89"/>
  <c r="BK169"/>
  <c r="J169"/>
  <c r="J62"/>
  <c r="R315"/>
  <c r="T567"/>
  <c i="5" r="BK97"/>
  <c r="P487"/>
  <c r="P545"/>
  <c r="P577"/>
  <c r="BK608"/>
  <c r="J608"/>
  <c r="J66"/>
  <c r="T608"/>
  <c r="T629"/>
  <c r="P805"/>
  <c i="6" r="P90"/>
  <c r="P89"/>
  <c r="P88"/>
  <c i="1" r="AU60"/>
  <c i="2" r="P89"/>
  <c r="P88"/>
  <c r="P87"/>
  <c i="1" r="AU55"/>
  <c i="2" r="P151"/>
  <c i="3" r="R83"/>
  <c r="R82"/>
  <c r="R81"/>
  <c i="4" r="BK89"/>
  <c r="J89"/>
  <c r="J61"/>
  <c r="R169"/>
  <c r="BK315"/>
  <c r="J315"/>
  <c r="J63"/>
  <c r="T564"/>
  <c i="5" r="T97"/>
  <c r="R487"/>
  <c r="T545"/>
  <c r="R577"/>
  <c r="R608"/>
  <c r="P629"/>
  <c r="R805"/>
  <c i="6" r="T90"/>
  <c r="T89"/>
  <c r="T88"/>
  <c i="2" r="BK89"/>
  <c r="J89"/>
  <c r="J61"/>
  <c r="T151"/>
  <c i="3" r="P83"/>
  <c r="P82"/>
  <c r="P81"/>
  <c i="1" r="AU56"/>
  <c i="4" r="T89"/>
  <c r="P169"/>
  <c r="T315"/>
  <c i="5" r="R97"/>
  <c r="BK487"/>
  <c r="J487"/>
  <c r="J63"/>
  <c r="BK545"/>
  <c r="J545"/>
  <c r="J64"/>
  <c r="R545"/>
  <c r="BK629"/>
  <c r="J629"/>
  <c r="J67"/>
  <c r="BK805"/>
  <c r="J805"/>
  <c r="J68"/>
  <c i="6" r="BK90"/>
  <c r="J90"/>
  <c r="J65"/>
  <c i="2" r="R89"/>
  <c r="R88"/>
  <c r="R87"/>
  <c r="BK151"/>
  <c r="J151"/>
  <c r="J63"/>
  <c i="3" r="BK83"/>
  <c r="J83"/>
  <c r="J61"/>
  <c i="4" r="P89"/>
  <c r="T169"/>
  <c r="P315"/>
  <c i="5" r="P97"/>
  <c r="P96"/>
  <c r="T487"/>
  <c r="BK577"/>
  <c r="J577"/>
  <c r="J65"/>
  <c r="T577"/>
  <c r="P608"/>
  <c r="R629"/>
  <c r="T805"/>
  <c r="BK1065"/>
  <c r="J1065"/>
  <c r="J71"/>
  <c r="P1065"/>
  <c r="R1065"/>
  <c r="T1065"/>
  <c r="BK1108"/>
  <c r="J1108"/>
  <c r="J72"/>
  <c r="P1108"/>
  <c r="R1108"/>
  <c r="T1108"/>
  <c i="6" r="R90"/>
  <c r="R89"/>
  <c r="R88"/>
  <c i="2" r="J52"/>
  <c r="BE95"/>
  <c r="BE105"/>
  <c r="BE110"/>
  <c r="BE115"/>
  <c r="BE120"/>
  <c r="BE130"/>
  <c r="BE135"/>
  <c r="BE167"/>
  <c r="BE179"/>
  <c r="BK184"/>
  <c r="J184"/>
  <c r="J66"/>
  <c i="3" r="BE84"/>
  <c r="BE116"/>
  <c r="BE127"/>
  <c r="BE137"/>
  <c i="4" r="E48"/>
  <c r="BE98"/>
  <c r="BE108"/>
  <c r="BE180"/>
  <c r="BE185"/>
  <c r="BE235"/>
  <c r="BE270"/>
  <c r="BE372"/>
  <c r="BE388"/>
  <c r="BE452"/>
  <c r="BE467"/>
  <c r="BE478"/>
  <c r="BE544"/>
  <c r="BE569"/>
  <c r="BE578"/>
  <c i="5" r="E48"/>
  <c r="BE98"/>
  <c r="BE112"/>
  <c r="BE120"/>
  <c r="BE177"/>
  <c r="BE182"/>
  <c r="BE203"/>
  <c r="BE218"/>
  <c r="BE233"/>
  <c r="BE269"/>
  <c r="BE274"/>
  <c r="BE295"/>
  <c r="BE301"/>
  <c r="BE344"/>
  <c r="BE352"/>
  <c r="BE381"/>
  <c r="BE401"/>
  <c r="BE412"/>
  <c r="BE426"/>
  <c r="BE433"/>
  <c r="BE439"/>
  <c r="BE493"/>
  <c r="BE502"/>
  <c r="BE572"/>
  <c r="BE630"/>
  <c r="BE704"/>
  <c r="BE722"/>
  <c r="BE738"/>
  <c r="BE744"/>
  <c r="BE806"/>
  <c r="BE811"/>
  <c r="BE816"/>
  <c r="BE849"/>
  <c r="BE896"/>
  <c r="BE915"/>
  <c r="BE946"/>
  <c r="BE952"/>
  <c r="BE978"/>
  <c r="BE1026"/>
  <c r="BE1041"/>
  <c r="BE1056"/>
  <c r="BE1062"/>
  <c r="BE1074"/>
  <c r="BE1088"/>
  <c r="BK463"/>
  <c r="J463"/>
  <c r="J62"/>
  <c i="6" r="BE95"/>
  <c r="BE114"/>
  <c r="BE117"/>
  <c r="BE122"/>
  <c i="2" r="E48"/>
  <c r="F84"/>
  <c r="BK178"/>
  <c r="J178"/>
  <c r="J65"/>
  <c i="3" r="E71"/>
  <c r="J75"/>
  <c r="BE122"/>
  <c r="BE132"/>
  <c i="4" r="F55"/>
  <c r="BE90"/>
  <c r="BE138"/>
  <c r="BE170"/>
  <c r="BE240"/>
  <c r="BE358"/>
  <c r="BE378"/>
  <c r="BE398"/>
  <c r="BE403"/>
  <c r="BE424"/>
  <c r="BE440"/>
  <c r="BE494"/>
  <c r="BE521"/>
  <c r="BE539"/>
  <c r="BE549"/>
  <c r="BK564"/>
  <c r="J564"/>
  <c r="J64"/>
  <c i="5" r="J52"/>
  <c r="BE125"/>
  <c r="BE155"/>
  <c r="BE173"/>
  <c r="BE190"/>
  <c r="BE195"/>
  <c r="BE239"/>
  <c r="BE245"/>
  <c r="BE256"/>
  <c r="BE280"/>
  <c r="BE289"/>
  <c r="BE339"/>
  <c r="BE357"/>
  <c r="BE448"/>
  <c r="BE460"/>
  <c r="BE472"/>
  <c r="BE488"/>
  <c r="BE495"/>
  <c r="BE497"/>
  <c r="BE509"/>
  <c r="BE521"/>
  <c r="BE546"/>
  <c r="BE560"/>
  <c r="BE598"/>
  <c r="BE640"/>
  <c r="BE712"/>
  <c r="BE728"/>
  <c r="BE768"/>
  <c r="BE788"/>
  <c r="BE827"/>
  <c r="BE867"/>
  <c r="BE879"/>
  <c r="BE907"/>
  <c r="BE923"/>
  <c r="BE928"/>
  <c r="BE963"/>
  <c r="BE973"/>
  <c r="BE1000"/>
  <c r="BE1018"/>
  <c i="2" r="BE100"/>
  <c r="BE125"/>
  <c r="BE157"/>
  <c r="BK145"/>
  <c r="J145"/>
  <c r="J62"/>
  <c r="BK190"/>
  <c r="J190"/>
  <c r="J67"/>
  <c i="3" r="F78"/>
  <c r="BE89"/>
  <c r="BE147"/>
  <c i="4" r="J52"/>
  <c r="BE118"/>
  <c r="BE149"/>
  <c r="BE248"/>
  <c r="BE254"/>
  <c r="BE299"/>
  <c r="BE308"/>
  <c r="BE316"/>
  <c r="BE383"/>
  <c r="BE408"/>
  <c r="BE446"/>
  <c r="BE472"/>
  <c r="BE499"/>
  <c r="BE504"/>
  <c r="BE509"/>
  <c r="BE533"/>
  <c r="BE554"/>
  <c r="BK577"/>
  <c r="J577"/>
  <c r="J67"/>
  <c i="5" r="F92"/>
  <c r="BE135"/>
  <c r="BE223"/>
  <c r="BE228"/>
  <c r="BE264"/>
  <c r="BE311"/>
  <c r="BE331"/>
  <c r="BE369"/>
  <c r="BE390"/>
  <c r="BE406"/>
  <c r="BE409"/>
  <c r="BE415"/>
  <c r="BE422"/>
  <c r="BE442"/>
  <c r="BE445"/>
  <c r="BE457"/>
  <c r="BE464"/>
  <c r="BE516"/>
  <c r="BE583"/>
  <c r="BE603"/>
  <c r="BE609"/>
  <c r="BE614"/>
  <c r="BE619"/>
  <c r="BE645"/>
  <c r="BE676"/>
  <c r="BE717"/>
  <c r="BE753"/>
  <c r="BE763"/>
  <c r="BE773"/>
  <c r="BE783"/>
  <c r="BE862"/>
  <c r="BE872"/>
  <c r="BE901"/>
  <c r="BE957"/>
  <c r="BE983"/>
  <c r="BE994"/>
  <c r="BE1006"/>
  <c r="BE1036"/>
  <c r="BE1082"/>
  <c r="BE1106"/>
  <c r="BE1109"/>
  <c r="BE1114"/>
  <c i="2" r="BE90"/>
  <c r="BE140"/>
  <c r="BE146"/>
  <c r="BE152"/>
  <c r="BE162"/>
  <c r="BE173"/>
  <c r="BE185"/>
  <c r="BE191"/>
  <c r="BK172"/>
  <c r="J172"/>
  <c r="J64"/>
  <c i="3" r="BE102"/>
  <c r="BE142"/>
  <c i="4" r="BE128"/>
  <c r="BE159"/>
  <c r="BE164"/>
  <c r="BE190"/>
  <c r="BE195"/>
  <c r="BE223"/>
  <c r="BE264"/>
  <c r="BE330"/>
  <c r="BE345"/>
  <c r="BE393"/>
  <c r="BE413"/>
  <c r="BE419"/>
  <c r="BE429"/>
  <c r="BE434"/>
  <c r="BE457"/>
  <c r="BE462"/>
  <c r="BE484"/>
  <c r="BE489"/>
  <c r="BE515"/>
  <c r="BE527"/>
  <c r="BE559"/>
  <c r="BE565"/>
  <c i="5" r="BE103"/>
  <c r="BE107"/>
  <c r="BE145"/>
  <c r="BE160"/>
  <c r="BE251"/>
  <c r="BE306"/>
  <c r="BE316"/>
  <c r="BE384"/>
  <c r="BE387"/>
  <c r="BE395"/>
  <c r="BE399"/>
  <c r="BE403"/>
  <c r="BE419"/>
  <c r="BE430"/>
  <c r="BE436"/>
  <c r="BE451"/>
  <c r="BE454"/>
  <c r="BE526"/>
  <c r="BE554"/>
  <c r="BE566"/>
  <c r="BE578"/>
  <c r="BE588"/>
  <c r="BE593"/>
  <c r="BE624"/>
  <c r="BE635"/>
  <c r="BE650"/>
  <c r="BE657"/>
  <c r="BE663"/>
  <c r="BE686"/>
  <c r="BE733"/>
  <c r="BE749"/>
  <c r="BE758"/>
  <c r="BE778"/>
  <c r="BE793"/>
  <c r="BE795"/>
  <c r="BE800"/>
  <c r="BE821"/>
  <c r="BE833"/>
  <c r="BE839"/>
  <c r="BE844"/>
  <c r="BE854"/>
  <c r="BE885"/>
  <c r="BE890"/>
  <c r="BE937"/>
  <c r="BE968"/>
  <c r="BE988"/>
  <c r="BE1012"/>
  <c r="BE1031"/>
  <c r="BE1046"/>
  <c r="BE1051"/>
  <c r="BE1066"/>
  <c r="BE1071"/>
  <c r="BE1077"/>
  <c r="BE1085"/>
  <c r="BE1093"/>
  <c r="BE1096"/>
  <c r="BE1101"/>
  <c r="BE1104"/>
  <c r="BE1117"/>
  <c r="BE1123"/>
  <c r="BE1128"/>
  <c r="BE1133"/>
  <c r="BE1140"/>
  <c r="BK1061"/>
  <c r="J1061"/>
  <c r="J69"/>
  <c r="BK1122"/>
  <c r="J1122"/>
  <c r="J73"/>
  <c r="BK1139"/>
  <c r="J1139"/>
  <c r="J75"/>
  <c i="6" r="E50"/>
  <c r="J56"/>
  <c r="F59"/>
  <c r="J59"/>
  <c r="BE91"/>
  <c r="BE100"/>
  <c r="BE102"/>
  <c r="BE106"/>
  <c r="BE110"/>
  <c r="BE120"/>
  <c r="BE126"/>
  <c r="BK125"/>
  <c r="J125"/>
  <c r="J66"/>
  <c i="3" r="F37"/>
  <c i="1" r="BD56"/>
  <c i="3" r="F36"/>
  <c i="1" r="BC56"/>
  <c i="6" r="F36"/>
  <c i="1" r="BA60"/>
  <c i="6" r="F39"/>
  <c i="1" r="BD60"/>
  <c i="2" r="F34"/>
  <c i="1" r="BA55"/>
  <c i="2" r="F36"/>
  <c i="1" r="BC55"/>
  <c i="3" r="F35"/>
  <c i="1" r="BB56"/>
  <c i="6" r="F38"/>
  <c i="1" r="BC60"/>
  <c r="AS54"/>
  <c i="3" r="J34"/>
  <c i="1" r="AW56"/>
  <c i="3" r="F34"/>
  <c i="1" r="BA56"/>
  <c i="4" r="F35"/>
  <c i="1" r="BB57"/>
  <c i="2" r="J34"/>
  <c i="1" r="AW55"/>
  <c i="4" r="F34"/>
  <c i="1" r="BA57"/>
  <c i="6" r="J36"/>
  <c i="1" r="AW60"/>
  <c i="4" r="F37"/>
  <c i="1" r="BD57"/>
  <c i="5" r="J34"/>
  <c i="1" r="AW59"/>
  <c i="2" r="F35"/>
  <c i="1" r="BB55"/>
  <c i="4" r="J34"/>
  <c i="1" r="AW57"/>
  <c i="5" r="F34"/>
  <c i="1" r="BA59"/>
  <c i="6" r="F37"/>
  <c i="1" r="BB60"/>
  <c i="4" r="F36"/>
  <c i="1" r="BC57"/>
  <c i="5" r="F36"/>
  <c i="1" r="BC59"/>
  <c i="2" r="F37"/>
  <c i="1" r="BD55"/>
  <c i="5" r="F35"/>
  <c i="1" r="BB59"/>
  <c i="5" r="F37"/>
  <c i="1" r="BD59"/>
  <c i="5" l="1" r="R96"/>
  <c i="4" r="R88"/>
  <c r="R87"/>
  <c i="5" r="T1064"/>
  <c r="P1064"/>
  <c r="P95"/>
  <c i="1" r="AU59"/>
  <c i="4" r="P88"/>
  <c r="P87"/>
  <c i="1" r="AU57"/>
  <c i="5" r="T96"/>
  <c r="T95"/>
  <c r="BK96"/>
  <c i="2" r="T88"/>
  <c r="T87"/>
  <c i="5" r="R1064"/>
  <c i="4" r="T88"/>
  <c r="T87"/>
  <c r="BK567"/>
  <c r="J567"/>
  <c r="J65"/>
  <c i="2" r="BK88"/>
  <c r="J88"/>
  <c r="J60"/>
  <c i="5" r="J97"/>
  <c r="J61"/>
  <c i="6" r="BK89"/>
  <c r="J89"/>
  <c r="J64"/>
  <c i="3" r="BK82"/>
  <c r="BK81"/>
  <c r="J81"/>
  <c i="4" r="BK88"/>
  <c r="BK87"/>
  <c r="J87"/>
  <c i="5" r="BK1064"/>
  <c r="J1064"/>
  <c r="J70"/>
  <c r="BK1138"/>
  <c r="J1138"/>
  <c r="J74"/>
  <c i="3" r="J30"/>
  <c i="1" r="AG56"/>
  <c r="BA58"/>
  <c r="AW58"/>
  <c i="6" r="J35"/>
  <c i="1" r="AV60"/>
  <c r="AT60"/>
  <c i="5" r="F33"/>
  <c i="1" r="AZ59"/>
  <c i="3" r="F33"/>
  <c i="1" r="AZ56"/>
  <c r="BD58"/>
  <c i="2" r="F33"/>
  <c i="1" r="AZ55"/>
  <c r="BC58"/>
  <c r="AY58"/>
  <c i="6" r="F35"/>
  <c i="1" r="AZ60"/>
  <c i="5" r="J33"/>
  <c i="1" r="AV59"/>
  <c r="AT59"/>
  <c i="4" r="J33"/>
  <c i="1" r="AV57"/>
  <c r="AT57"/>
  <c r="AU58"/>
  <c r="BB58"/>
  <c r="AX58"/>
  <c i="4" r="J30"/>
  <c i="1" r="AG57"/>
  <c r="AN57"/>
  <c i="3" r="J33"/>
  <c i="1" r="AV56"/>
  <c r="AT56"/>
  <c i="2" r="J33"/>
  <c i="1" r="AV55"/>
  <c r="AT55"/>
  <c i="4" r="F33"/>
  <c i="1" r="AZ57"/>
  <c i="5" l="1" r="BK95"/>
  <c r="J95"/>
  <c r="R95"/>
  <c i="3" r="J39"/>
  <c i="4" r="J39"/>
  <c i="2" r="BK87"/>
  <c r="J87"/>
  <c r="J59"/>
  <c i="6" r="BK88"/>
  <c r="J88"/>
  <c i="3" r="J59"/>
  <c i="4" r="J59"/>
  <c i="5" r="J96"/>
  <c r="J60"/>
  <c i="3" r="J82"/>
  <c r="J60"/>
  <c i="4" r="J88"/>
  <c r="J60"/>
  <c i="1" r="AN56"/>
  <c r="BD54"/>
  <c r="W33"/>
  <c r="BC54"/>
  <c r="W32"/>
  <c r="AZ58"/>
  <c r="AV58"/>
  <c r="AT58"/>
  <c r="BB54"/>
  <c r="AX54"/>
  <c r="BA54"/>
  <c r="W30"/>
  <c i="5" r="J30"/>
  <c i="1" r="AG59"/>
  <c r="AN59"/>
  <c r="AU54"/>
  <c i="6" r="J32"/>
  <c i="1" r="AG60"/>
  <c r="AN60"/>
  <c i="5" l="1" r="J59"/>
  <c i="6" r="J63"/>
  <c i="5" r="J39"/>
  <c i="6" r="J41"/>
  <c i="1" r="AZ54"/>
  <c r="W29"/>
  <c r="AW54"/>
  <c r="AK30"/>
  <c r="AY54"/>
  <c r="W31"/>
  <c i="2" r="J30"/>
  <c i="1" r="AG55"/>
  <c r="AG58"/>
  <c r="AN58"/>
  <c i="2" l="1" r="J39"/>
  <c i="1" r="AN55"/>
  <c r="AG54"/>
  <c r="AK26"/>
  <c r="AV54"/>
  <c r="AK29"/>
  <c l="1"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<sst xmlns="http://schemas.openxmlformats.org/spreadsheetml/2006/main">
  <si>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</si>
  <si>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</si>
  <si>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</si>
  <si>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</si>
  <si>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</si>
  <si>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{534ffdf9-9823-434b-ad5e-1152f037d5bf}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</si>
  <si>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</si>
  <si>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</si>
  <si>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</si>
  <si>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</si>
  <si>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</si>
  <si>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</si>
  <si>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</si>
  <si>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</si>
  <si>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1810501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</si>
  <si>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</si>
  <si>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</si>
  <si>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Most, V Jezírkách X585 + Opatovská X583 - vyprac. PD na demol. mostu, proj. rekul., DV a zaj. IČ</t>
  </si>
  <si>
    <t>KSO:</t>
  </si>
  <si>
    <t>821 43 3</t>
  </si>
  <si>
    <t>CC-CZ:</t>
  </si>
  <si>
    <t>21411</t>
  </si>
  <si>
    <t>Místo:</t>
  </si>
  <si>
    <t>Hlavní město Praha</t>
  </si>
  <si>
    <t>Datum:</t>
  </si>
  <si>
    <t>11. 5. 2020</t>
  </si>
  <si>
    <t>CZ-CPV:</t>
  </si>
  <si>
    <t>45110000-1</t>
  </si>
  <si>
    <t>CZ-CPA:</t>
  </si>
  <si>
    <t>43.11.1</t>
  </si>
  <si>
    <t>Zadavatel:</t>
  </si>
  <si>
    <t>IČ:</t>
  </si>
  <si>
    <t>03447286</t>
  </si>
  <si>
    <t>TSK hl. m. Prahy, a.s.</t>
  </si>
  <si>
    <t>DIČ:</t>
  </si>
  <si>
    <t>CZ03447286</t>
  </si>
  <si>
    <t>Uchazeč:</t>
  </si>
  <si>
    <t>Vyplň údaj</t>
  </si>
  <si>
    <t>Projektant:</t>
  </si>
  <si>
    <t>40763439</t>
  </si>
  <si>
    <t>Pontex, spol. s r.o.</t>
  </si>
  <si>
    <t>CZ40763439</t>
  </si>
  <si>
    <t>True</t>
  </si>
  <si>
    <t>Zpracovatel:</t>
  </si>
  <si>
    <t>Pontex, spol. s r.o. (Daniel Stibůrek)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</si>
  <si>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</si>
  <si>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</si>
  <si>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</si>
  <si>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</si>
  <si>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</si>
  <si>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</si>
  <si>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</si>
  <si>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</si>
  <si>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</si>
  <si>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</si>
  <si>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</si>
  <si>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</si>
  <si>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</si>
  <si>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</si>
  <si>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</si>
  <si>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</si>
  <si>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</si>
  <si>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</si>
  <si>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</si>
  <si>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</si>
  <si>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</si>
  <si>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</si>
  <si>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</si>
  <si>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</si>
  <si>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</si>
  <si>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</si>
  <si>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</si>
  <si>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</si>
  <si>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</si>
  <si>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</si>
  <si>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</si>
  <si>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</si>
  <si>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</si>
  <si>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</si>
  <si>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</si>
  <si>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</si>
  <si>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</si>
  <si>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</si>
  <si>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</si>
  <si>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</si>
  <si>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</si>
  <si>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</si>
  <si>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</si>
  <si>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</si>
  <si>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</si>
  <si>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</si>
  <si>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{13b79e39-7665-4f21-8421-85b08f9aa468}</t>
  </si>
  <si>
    <t>2</t>
  </si>
  <si>
    <t>SO 181</t>
  </si>
  <si>
    <t>Dopravně inženýrská opatření</t>
  </si>
  <si>
    <t>{7dfa1d1c-1a2c-4dd0-b2a7-c9361337e53d}</t>
  </si>
  <si>
    <t>SO 201.1</t>
  </si>
  <si>
    <t>Demolice lávek</t>
  </si>
  <si>
    <t>{f54301dc-e641-4b40-b46f-e579d0b07f38}</t>
  </si>
  <si>
    <t>SO 201.2</t>
  </si>
  <si>
    <t>Terénní a stavební úpravy</t>
  </si>
  <si>
    <t>{ef324d0a-30d1-45b0-9623-e9853fcce348}</t>
  </si>
  <si>
    <t>Soupis</t>
  </si>
  <si>
    <t>###NOINSERT###</t>
  </si>
  <si>
    <t>201.21</t>
  </si>
  <si>
    <t>Rozvojová péče - 3 letá</t>
  </si>
  <si>
    <t>{26a033ea-3c50-4631-b972-b10bc3807201}</t>
  </si>
  <si>
    <t>KRYCÍ LIST SOUPISU PRACÍ</t>
  </si>
  <si>
    <t>Objekt:</t>
  </si>
  <si>
    <t>SO 000 - Vedlejší a ostatní náklady</t>
  </si>
  <si>
    <t>45111000-8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</si>
  <si>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</si>
  <si>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</si>
  <si>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</si>
  <si>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</si>
  <si>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</si>
  <si>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</si>
  <si>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</si>
  <si>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</si>
  <si>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</si>
  <si>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</si>
  <si>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</si>
  <si>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</si>
  <si>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</si>
  <si>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</si>
  <si>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</si>
  <si>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</si>
  <si>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</si>
  <si>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</si>
  <si>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</si>
  <si>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</si>
  <si>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</si>
  <si>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</si>
  <si>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</si>
  <si>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</si>
  <si>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</si>
  <si>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</si>
  <si>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</si>
  <si>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</si>
  <si>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</si>
  <si>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</si>
  <si>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</si>
  <si>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</si>
  <si>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</si>
  <si>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</si>
  <si>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CS ÚRS 2020 01</t>
  </si>
  <si>
    <t>1024</t>
  </si>
  <si>
    <t>-34747242</t>
  </si>
  <si>
    <t>PP</t>
  </si>
  <si>
    <t>P</t>
  </si>
  <si>
    <t>Poznámka k položce:_x000d_
Zkoušení dle TKP</t>
  </si>
  <si>
    <t>VV</t>
  </si>
  <si>
    <t>Součet</t>
  </si>
  <si>
    <t>4</t>
  </si>
  <si>
    <t>012103000</t>
  </si>
  <si>
    <t>Geodetické práce před výstavbou</t>
  </si>
  <si>
    <t>kpl</t>
  </si>
  <si>
    <t>603651419</t>
  </si>
  <si>
    <t>Poznámka k položce:_x000d_
Vytyčení všech stávajících inženýrských sítí</t>
  </si>
  <si>
    <t>3</t>
  </si>
  <si>
    <t>012303000</t>
  </si>
  <si>
    <t>Geodetické práce po výstavbě</t>
  </si>
  <si>
    <t>-513279881</t>
  </si>
  <si>
    <t>Poznámka k položce:_x000d_
Zaměření skutečného stavu po dokončení stavby</t>
  </si>
  <si>
    <t>012403000</t>
  </si>
  <si>
    <t>Kartografické práce</t>
  </si>
  <si>
    <t>-1072143820</t>
  </si>
  <si>
    <t>Poznámka k položce:_x000d_
Zákres zaměření skutečného stavu po dokončení stavby do katastrální mapy a její digitalizace</t>
  </si>
  <si>
    <t>013203000</t>
  </si>
  <si>
    <t>Dokumentace stavby bez rozlišení</t>
  </si>
  <si>
    <t>-255555337</t>
  </si>
  <si>
    <t>Poznámka k položce:_x000d_
Fotodokumentace_x000d_
- zdokumentování stávajícího stavu během demolice a pasportizace přilehlých ploch, okolí a konstrukcí</t>
  </si>
  <si>
    <t>6</t>
  </si>
  <si>
    <t>013244000</t>
  </si>
  <si>
    <t>Dokumentace pro provádění stavby</t>
  </si>
  <si>
    <t>203303914</t>
  </si>
  <si>
    <t>Poznámka k položce:_x000d_
RDS-z-PDS_x000d_
- pro celou stavbu</t>
  </si>
  <si>
    <t>7</t>
  </si>
  <si>
    <t>013254000</t>
  </si>
  <si>
    <t>Dokumentace skutečného provedení stavby</t>
  </si>
  <si>
    <t>-1966740084</t>
  </si>
  <si>
    <t>Poznámka k položce:_x000d_
Skutečného provedení stavby_x000d_
- dle požadavků objednatele</t>
  </si>
  <si>
    <t>8</t>
  </si>
  <si>
    <t>013264000</t>
  </si>
  <si>
    <t>Dokumentace bouracích prací</t>
  </si>
  <si>
    <t>-204286049</t>
  </si>
  <si>
    <t>Poznámka k položce:_x000d_
Vypracování dokumentace (resp. technologického postupu) snesení lávky (vlastní demolice lávky)_x000d_
Předmětem mimo jiné je :_x000d_
- popis a průběh jednotlivých činností, jejich koordinaci_x000d_
- použitá mechanizace apod._x000d_
- zajištění bezpečnosti a stability konstrukcí během stavby_x000d_
- odsouhlasení dokumentace zástupcem investora před zahájením prací</t>
  </si>
  <si>
    <t>9</t>
  </si>
  <si>
    <t>013274000</t>
  </si>
  <si>
    <t>Pasportizace objektu před započetím prací</t>
  </si>
  <si>
    <t>433705093</t>
  </si>
  <si>
    <t>Poznámka k položce:_x000d_
Kompletní pasportizace veškerých budov (vč. interiérů), ploch, staveb a zařízení dle požadavků objednatele a zvyklostí zhotovitele</t>
  </si>
  <si>
    <t>10</t>
  </si>
  <si>
    <t>013284000</t>
  </si>
  <si>
    <t>Pasportizace objektu po provedení prací</t>
  </si>
  <si>
    <t>123609203</t>
  </si>
  <si>
    <t>Poznámka k položce:_x000d_
Kompletní pasportizace veškerých budov (vč. interiérů), ploch, staveb a zařízení dle požadavků objednatele a zvyklostí zhotovitele_x000d_
- vč. nákladů spojených s případnými vícenáklady vzniklými provozem stavby</t>
  </si>
  <si>
    <t>11</t>
  </si>
  <si>
    <t>013294000</t>
  </si>
  <si>
    <t>Ostatní dokumentace</t>
  </si>
  <si>
    <t>2114510136</t>
  </si>
  <si>
    <t>Poznámka k položce:_x000d_
Geometrický plán_x000d_
- ve 12ti vyhotoveních</t>
  </si>
  <si>
    <t>VRN2</t>
  </si>
  <si>
    <t>Příprava staveniště</t>
  </si>
  <si>
    <t>12</t>
  </si>
  <si>
    <t>020001000</t>
  </si>
  <si>
    <t>-2059828500</t>
  </si>
  <si>
    <t>Poznámka k položce:_x000d_
Veškeré práce a dodávky související se zřízením zařízením staveniště jinde neuvedené</t>
  </si>
  <si>
    <t>VRN3</t>
  </si>
  <si>
    <t>Zařízení staveniště</t>
  </si>
  <si>
    <t>13</t>
  </si>
  <si>
    <t>030001000</t>
  </si>
  <si>
    <t>571892803</t>
  </si>
  <si>
    <t>Poznámka k položce:_x000d_
Kompletní provedení a zajištění_x000d_
Položka mimo jiné obsahuje :_x000d_
- případný nájem pozemku, vč. provizorních komunikací a případných záborů_x000d_
- buňkoviště, toalety a další zařízení nezbytné pro provoz a řízení stavby po celou dobu její výstavby_x000d_
- veškeré zajištění dodávek médií a poplatků spojených se ZS_x000d_
- další náklady spojené se zařízením staveniště jinde neuvedené v tomto soupisu prací (rozpočtu)</t>
  </si>
  <si>
    <t>14</t>
  </si>
  <si>
    <t>031103000</t>
  </si>
  <si>
    <t>Projektové práce pro zařízení staveniště</t>
  </si>
  <si>
    <t>1754705946</t>
  </si>
  <si>
    <t>Poznámka k položce:_x000d_
Vytyčení hranice staveniště, vč. vyhotovení vytyčovacího protokolu stavby</t>
  </si>
  <si>
    <t>034103000</t>
  </si>
  <si>
    <t>Oplocení staveniště</t>
  </si>
  <si>
    <t>2051747865</t>
  </si>
  <si>
    <t>Poznámka k položce:_x000d_
Kompletní provedení a zajištění_x000d_
Položka mimo jiné obsahuje :_x000d_
- oplocení staveniště, proviz. zábradlí apod. vč. jejich přestavování a jiných nákladů s tím spojených</t>
  </si>
  <si>
    <t>16</t>
  </si>
  <si>
    <t>034503000</t>
  </si>
  <si>
    <t>Informační tabule na staveništi</t>
  </si>
  <si>
    <t>-73267544</t>
  </si>
  <si>
    <t>Poznámka k položce:_x000d_
Označení stavby dle směrnic investora</t>
  </si>
  <si>
    <t>VRN4</t>
  </si>
  <si>
    <t>Inženýrská činnost</t>
  </si>
  <si>
    <t>17</t>
  </si>
  <si>
    <t>049103000</t>
  </si>
  <si>
    <t>Náklady vzniklé v souvislosti s realizací stavby</t>
  </si>
  <si>
    <t>-1519107420</t>
  </si>
  <si>
    <t>Poznámka k položce:_x000d_
Aktualizace vyjádření správců IS a dotčených orgánů státní správy a organizací, která jsou nedílnou součástí dokumentace_x000d_
- vč. nákladů souvisejících s jejich respektováním a dodržováním</t>
  </si>
  <si>
    <t>VRN5</t>
  </si>
  <si>
    <t>Finanční náklady</t>
  </si>
  <si>
    <t>18</t>
  </si>
  <si>
    <t>050001000</t>
  </si>
  <si>
    <t>2011937351</t>
  </si>
  <si>
    <t>Poznámka k položce:_x000d_
Vedlejší náklady_x000d_
obsahují zejména náklady na:_x000d_
- ztížené výrobní podmínky související s umístěním stavby, provozními nebo dopravními omezeními_x000d_
- uvedení stavbou dotčených ploch a staveništní dopravou dotčených komunikací do původního nebo projektovaného stavu_x000d_
- zajištění bezpečnosti při provádění stavby ve smyslu bezpečnosti práce a ochrany životního prostředí_x000d_
- likvidace přebytečného stavebního materiálu odpovídajícím způsobem_x000d_
- péče o nepředané objekty a konstrukce stavby, jejich ošetřování_x000d_
- nutný rozsah stavebního pojištění budovaného díla na předmětné stavbě a pojištění odpovědnosti za škodu způsobenou dodavatelem třetí osobě_x000d_
- zajištění bankovních garancí_x000d_
- všechny další nutné náklady k řádnému a úplnému zhotovení předmětu díla zřejmé ze zadávací dokumentace nebo místních podmínek</t>
  </si>
  <si>
    <t>VRN7</t>
  </si>
  <si>
    <t>Provozní vlivy</t>
  </si>
  <si>
    <t>19</t>
  </si>
  <si>
    <t>075603000</t>
  </si>
  <si>
    <t>Jiná ochranná pásma</t>
  </si>
  <si>
    <t>-756270555</t>
  </si>
  <si>
    <t>Poznámka k položce:_x000d_
Přijetí a zajištění veškerých opatření pro ochranu inženýrských sítí po celou dobu prováděných stavebních prací</t>
  </si>
  <si>
    <t>VRN9</t>
  </si>
  <si>
    <t>Ostatní náklady</t>
  </si>
  <si>
    <t>20</t>
  </si>
  <si>
    <t>090001000</t>
  </si>
  <si>
    <t>-217173690</t>
  </si>
  <si>
    <t>Poznámka k položce:_x000d_
Obsahují zejména náklady na:_x000d_
- úpravu příslušné dokumentace dle technologických postupů zhotovitele a dle při provádění díla zjištěných skutečností_x000d_
- zpracování Plánu havarijních opatření zařízení staveniště a mechanizace_x000d_
- zpracování Plánu bezpečnosti a ochrany zdraví při práci na staveništi (dle § 15, odst. 2 zákona č. 309/2006 Sb., kterým se upravují další požadavky BOZP)_x000d_
- zpracování technologických postupů a plánů kontrol_x000d_
- pasportizace stavbou dotčených ploch a objektů_x000d_
- všechny další nutné činnosti k řádnému a úplnému zhotovení předmětu díla zřejmé ze zadávací dokumentace nebo místních podmínek</t>
  </si>
  <si>
    <t>SO 181 - Dopravně inženýrská opatření</t>
  </si>
  <si>
    <t>HSV - Práce a dodávky HSV</t>
  </si>
  <si>
    <t xml:space="preserve">    9 - Ostatní konstrukce a práce, bourání</t>
  </si>
  <si>
    <t>HSV</t>
  </si>
  <si>
    <t>Práce a dodávky HSV</t>
  </si>
  <si>
    <t>Ostatní konstrukce a práce, bourání</t>
  </si>
  <si>
    <t>…</t>
  </si>
  <si>
    <t>-182009515</t>
  </si>
  <si>
    <t>Poznámka k položce:_x000d_
Vyřízení a zajištění DIR včetně jeho projednání_x000d_
- položka obsahuje kompletní úkony a finanční náklady_x000d_
- položka zahrnuje i dopravně inženýrská opatření v průběhu celé stavby jinde neuvedená</t>
  </si>
  <si>
    <t>913121111</t>
  </si>
  <si>
    <t>Montáž a demontáž dočasné dopravní značky kompletní základní</t>
  </si>
  <si>
    <t>kus</t>
  </si>
  <si>
    <t>820761917</t>
  </si>
  <si>
    <t>Montáž a demontáž dočasných dopravních značek kompletních značek vč. podstavce a sloupku základních</t>
  </si>
  <si>
    <t>Poznámka k položce:_x000d_
Pro označení omezení provozu_x000d_
Kompletní doprava, přesuny, dodání, montáž, demontáž, údržba apod.</t>
  </si>
  <si>
    <t>"B1 Zákaz vjezdu všech vozidel" 4</t>
  </si>
  <si>
    <t>"E13 Text" 9</t>
  </si>
  <si>
    <t>"IP10a Slepá pozemní komunikace" 3</t>
  </si>
  <si>
    <t>"IP11a Návěst před slepou pozemní komunikací" 1</t>
  </si>
  <si>
    <t>"E3a Vzdálenost" 4</t>
  </si>
  <si>
    <t>"IS11a Návěst před objížďkou" 4</t>
  </si>
  <si>
    <t>"IS11b Směrová tabule pro vyznačení objížďky" 12</t>
  </si>
  <si>
    <t>"IS11c Směrová tabule pro vyznačení objížďky" 8</t>
  </si>
  <si>
    <t>"B28" 5</t>
  </si>
  <si>
    <t>913121211</t>
  </si>
  <si>
    <t>Příplatek k dočasné dopravní značce kompletní základní za první a ZKD den použití</t>
  </si>
  <si>
    <t>-221123953</t>
  </si>
  <si>
    <t>Montáž a demontáž dočasných dopravních značek Příplatek za první a každý další den použití dočasných dopravních značek k ceně 12-1111</t>
  </si>
  <si>
    <t>uvažováno na 5 dní</t>
  </si>
  <si>
    <t>"B1 Zákaz vjezdu všech vozidel" 4*5</t>
  </si>
  <si>
    <t>"IP10a Slepá pozemní komunikace" 3*5</t>
  </si>
  <si>
    <t>"IP11a Návěst před slepou pozemní komunikací" 1*5</t>
  </si>
  <si>
    <t>"E3a Vzdálenost" 4*5</t>
  </si>
  <si>
    <t>"IS11a Návěst před objížďkou" 4*5</t>
  </si>
  <si>
    <t>"IS11b Směrová tabule pro vyznačení objížďky" 12*5</t>
  </si>
  <si>
    <t>"IS11c Směrová tabule pro vyznačení objížďky" 8*5</t>
  </si>
  <si>
    <t>""uvažováno na 14 dní"</t>
  </si>
  <si>
    <t>"B28"5*14</t>
  </si>
  <si>
    <t>"E13 Text" 9*14</t>
  </si>
  <si>
    <t>-308464521</t>
  </si>
  <si>
    <t>Poznámka k položce:_x000d_
Pro označení uzavírky chodníků_x000d_
Kompletní doprava, přesuny, dodání, montáž, demontáž, údržba apod.</t>
  </si>
  <si>
    <t>"B30 Zákaz vstupu chodců" 6</t>
  </si>
  <si>
    <t>"E13 Text" 6</t>
  </si>
  <si>
    <t>-1019050396</t>
  </si>
  <si>
    <t>"B30 Zákaz vstupu chodců" 6*35</t>
  </si>
  <si>
    <t>"E13 Text" 6*35</t>
  </si>
  <si>
    <t>913211112</t>
  </si>
  <si>
    <t>Montáž a demontáž dočasné dopravní zábrany reflexní šířky 2,5 m</t>
  </si>
  <si>
    <t>1606076478</t>
  </si>
  <si>
    <t>Montáž a demontáž dočasných dopravních zábran reflexních, šířky 2,5 m</t>
  </si>
  <si>
    <t>"Z2 Zábrana pro označení uzavírky" 6</t>
  </si>
  <si>
    <t>-1081272036</t>
  </si>
  <si>
    <t>913211212</t>
  </si>
  <si>
    <t>Příplatek k dočasné dopravní zábraně reflexní 2,5 m za první a ZKD den použití</t>
  </si>
  <si>
    <t>-1639927417</t>
  </si>
  <si>
    <t>Montáž a demontáž dočasných dopravních zábran Příplatek za první a každý další den použití dočasných dopravních zábran k ceně 21-1112</t>
  </si>
  <si>
    <t>Poznámka k položce:_x000d_
Pro označení omezení provozu_x000d_
Uvažováno 5 dní</t>
  </si>
  <si>
    <t>(6+2)*5</t>
  </si>
  <si>
    <t>-1005868172</t>
  </si>
  <si>
    <t>Poznámka k položce:_x000d_
Pro označení uzavírky chodníků_x000d_
Uvažováno 35 dní</t>
  </si>
  <si>
    <t>6*5*35</t>
  </si>
  <si>
    <t>913221112</t>
  </si>
  <si>
    <t>Montáž a demontáž dočasné dopravní zábrany světelné šířky 2,5 m s 5 světly</t>
  </si>
  <si>
    <t>-189922003</t>
  </si>
  <si>
    <t>Montáž a demontáž dočasných dopravních zábran světelných včetně zásobníku na akumulátor, šířky 2,5 m, 5 světel</t>
  </si>
  <si>
    <t>"S7 výstražné světlo typu 1 - 10 ks (5 ks na 1 zábraně)" 2</t>
  </si>
  <si>
    <t>SO 201.1 - Demolice lávek</t>
  </si>
  <si>
    <t xml:space="preserve">    1 - Zemní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</si>
  <si>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</si>
  <si>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</si>
  <si>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</si>
  <si>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</si>
  <si>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781 - Dokončovací práce - obklady</t>
  </si>
  <si>
    <t>Zemní práce</t>
  </si>
  <si>
    <t>113107243</t>
  </si>
  <si>
    <t>Odstranění podkladu živičného tl 150 mm strojně pl přes 200 m2</t>
  </si>
  <si>
    <t>m2</t>
  </si>
  <si>
    <t>598269054</t>
  </si>
  <si>
    <t>Odstranění podkladů nebo krytů strojně plochy jednotlivě přes 200 m2 s přemístěním hmot na skládku na vzdálenost do 20 m nebo s naložením na dopravní prostředek živičných, o tl. vrstvy přes 100 do 150 mm</t>
  </si>
  <si>
    <t>Poznámka k položce:_x000d_
Kompletní bourání pochozího povrchu z živičných vrstev_x000d_
- uvažovaná tl. 110 mm_x000d_
- předpokládaný litý asfalt bez obsahu aromatických látek nad stanovenou mez pro zatřídění do nebezpečného odpadu</t>
  </si>
  <si>
    <t>3,000*152,580*1,10 "přímá lávka - severo-východní"</t>
  </si>
  <si>
    <t>3,000*8,280*1,10 "přímá rampa - západní"</t>
  </si>
  <si>
    <t>3,000*((12,657+17,212+19,381+12,538)+(12,511+11,978+13,343+9,428))/2*1,15 "točitá rampa - východní"</t>
  </si>
  <si>
    <t>3,000*(14,863+14,770+14,821+14,517+14,863+14,770+14,821+14,517+14,863+14,770)*1,15 "točitá rampa - jižní"</t>
  </si>
  <si>
    <t>113311121</t>
  </si>
  <si>
    <t>Odstranění geotextilií v komunikacích</t>
  </si>
  <si>
    <t>1184124843</t>
  </si>
  <si>
    <t>Odstranění geosyntetik s uložením na vzdálenost do 20 m nebo naložením na dopravní prostředek geotextilie</t>
  </si>
  <si>
    <t>Poznámka k položce:_x000d_
Zajištění ploch pod demolovanými částmi lávky a ramp (2x tkanina + násyp ze zeminy)_x000d_
- návrh projektanta_x000d_
- zhotovitel provede dle svého návrhu a zrealizuje po odsouhlasení objednatelem</t>
  </si>
  <si>
    <t>Hlavní lávka od pneuservisu po zalomenou rampu</t>
  </si>
  <si>
    <t>112,000*13,000</t>
  </si>
  <si>
    <t>Točitá rampa</t>
  </si>
  <si>
    <t>51*8,000</t>
  </si>
  <si>
    <t>Zalomená rampa</t>
  </si>
  <si>
    <t>44,000*8,000</t>
  </si>
  <si>
    <t>122151106</t>
  </si>
  <si>
    <t>Odkopávky a prokopávky nezapažené v hornině třídy těžitelnosti I, skupiny 1 a 2 objem do 5000 m3 strojně</t>
  </si>
  <si>
    <t>m3</t>
  </si>
  <si>
    <t>-1018734060</t>
  </si>
  <si>
    <t>Odkopávky a prokopávky nezapažené strojně v hornině třídy těžitelnosti I skupiny 1 a 2 přes 1 000 do 5 000 m3</t>
  </si>
  <si>
    <t>112,000*13,000*0,750</t>
  </si>
  <si>
    <t>51*8,000*0,750</t>
  </si>
  <si>
    <t>44,000*8,000*0,750</t>
  </si>
  <si>
    <t>122151406</t>
  </si>
  <si>
    <t>Vykopávky v zemníku na suchu v hornině třídy těžitelnosti I, skupiny 1 a 2 objem do 5000 m3 strojně</t>
  </si>
  <si>
    <t>-440247814</t>
  </si>
  <si>
    <t>Vykopávky v zemnících na suchu strojně zapažených i nezapažených v hornině třídy těžitelnosti I skupiny 1 a 2 přes 1 000 do 5 000 m3</t>
  </si>
  <si>
    <t>162751117</t>
  </si>
  <si>
    <t>Vodorovné přemístění do 10000 m výkopku/sypaniny z horniny třídy těžitelnosti I, skupiny 1 až 3</t>
  </si>
  <si>
    <t>-551144866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</si>
  <si>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</si>
  <si>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položce:_x000d_
Zajištění ploch pod demolovanými částmi lávky a ramp (2x tkanina + násyp ze zeminy)_x000d_
- skládku zajistí zhotovitel_x000d_
- uvažováno 20 km (tzn. 10 km v této položce) x 2 (na stavbu a na skládku)_x000d_
- návrh projektanta_x000d_
- zhotovitel provede dle svého návrhu a zrealizuje po odsouhlasení objednatelem</t>
  </si>
  <si>
    <t>112,000*13,000*0,750*2</t>
  </si>
  <si>
    <t>51*8,000*0,750*2</t>
  </si>
  <si>
    <t>44,000*8,000*0,750*2</t>
  </si>
  <si>
    <t>162751119</t>
  </si>
  <si>
    <t>Příplatek k vodorovnému přemístění výkopku/sypaniny z horniny třídy těžitelnosti I, skupiny 1 až 3 ZKD 1000 m přes 10000 m</t>
  </si>
  <si>
    <t>-307671329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</si>
  <si>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</si>
  <si>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3324*10 'Přepočtené koeficientem množství</t>
  </si>
  <si>
    <t>171151103</t>
  </si>
  <si>
    <t>Uložení sypaniny z hornin soudržných do násypů zhutněných</t>
  </si>
  <si>
    <t>-514217511</t>
  </si>
  <si>
    <t>Uložení sypanin do násypů s rozprostřením sypaniny ve vrstvách a s hrubým urovnáním zhutněných z hornin soudržných jakékoliv třídy těžitelnosti</t>
  </si>
  <si>
    <t>171201231</t>
  </si>
  <si>
    <t>Poplatek za uložení zeminy a kamení na recyklační skládce (skládkovné) kód odpadu 17 05 04</t>
  </si>
  <si>
    <t>t</t>
  </si>
  <si>
    <t>-1821531815</t>
  </si>
  <si>
    <t>Poplatek za uložení stavebního odpadu na recyklační skládce (skládkovné) zeminy a kamení zatříděného do Katalogu odpadů pod kódem 17 05 04</t>
  </si>
  <si>
    <t>Poznámka k položce:_x000d_
Zajištění ploch pod demolovanými částmi lávky a ramp (2x tkanina + násyp ze zeminy)_x000d_
- skládku zajistí zhotovitel_x000d_
- návrh projektanta_x000d_
- zhotovitel provede dle svého návrhu a zrealizuje po odsouhlasení objednatelem</t>
  </si>
  <si>
    <t>1662,000*2,0</t>
  </si>
  <si>
    <t>171251201</t>
  </si>
  <si>
    <t>Uložení sypaniny na skládky nebo meziskládky</t>
  </si>
  <si>
    <t>1676580847</t>
  </si>
  <si>
    <t>Uložení sypaniny na skládky nebo meziskládky bez hutnění s upravením uložené sypaniny do předepsaného tvaru</t>
  </si>
  <si>
    <t>1662,000</t>
  </si>
  <si>
    <t>919726126</t>
  </si>
  <si>
    <t>Geotextilie pro ochranu, separaci a filtraci netkaná měrná hmotnost do 1200 g/m2</t>
  </si>
  <si>
    <t>55288535</t>
  </si>
  <si>
    <t>Geotextilie netkaná pro ochranu, separaci nebo filtraci měrná hmotnost přes 1 000 do 1 200 g/m2</t>
  </si>
  <si>
    <t>931942113</t>
  </si>
  <si>
    <t>Odstranění dilatačního zařízení š 270 mm</t>
  </si>
  <si>
    <t>m</t>
  </si>
  <si>
    <t>747078836</t>
  </si>
  <si>
    <t>Odstranění dilatačního zařízení šířky dilatace přes 160 do 270 mm</t>
  </si>
  <si>
    <t>Poznámka k položce:_x000d_
Odstranění mostních závěrů (dilatačních spár)_x000d_
- vykázána půdorysná délka_x000d_
- spáry pravděpodobně pouze překryty plechem_x000d_
- umístění : 1. napojení na zatočenou monolitickou rampu, 2. u opěry v místě napojení lávky na terén (V Jezírkách, 3. napojení na chodník (severní strana)</t>
  </si>
  <si>
    <t>3,720+3,000+3,000</t>
  </si>
  <si>
    <t>938908411</t>
  </si>
  <si>
    <t>Čištění vozovek splachováním vodou</t>
  </si>
  <si>
    <t>2038260755</t>
  </si>
  <si>
    <t>Čištění vozovek splachováním vodou povrchu podkladu nebo krytu živičného, betonového nebo dlážděného</t>
  </si>
  <si>
    <t>Poznámka k položce:_x000d_
Úklid během demolic_x000d_
- uvažováno 4x během výstavby</t>
  </si>
  <si>
    <t>4*(2*(7,900*50,000))</t>
  </si>
  <si>
    <t>938909311</t>
  </si>
  <si>
    <t>Čištění vozovek metením strojně podkladu nebo krytu betonového nebo živičného</t>
  </si>
  <si>
    <t>295940715</t>
  </si>
  <si>
    <t>Čištění vozovek metením bláta, prachu nebo hlinitého nánosu s odklizením na hromady na vzdálenost do 20 m nebo naložením na dopravní prostředek strojně povrchu podkladu nebo krytu betonového nebo živičného</t>
  </si>
  <si>
    <t>963051111</t>
  </si>
  <si>
    <t>Bourání mostní nosné konstrukce z ŽB</t>
  </si>
  <si>
    <t>-133932267</t>
  </si>
  <si>
    <t>Bourání mostních konstrukcí nosných konstrukcí ze železového betonu</t>
  </si>
  <si>
    <t>Poznámka k položce:_x000d_
Spodní stavba - železobetonové pilíře a opěra_x000d_
- předpoklad : beton B330</t>
  </si>
  <si>
    <t>ŽLB opěra lávky - směr Centrální park</t>
  </si>
  <si>
    <t>1,032*(0,300+2,310)*2,800</t>
  </si>
  <si>
    <t>Stávající ŽLB pilíř 400x2000</t>
  </si>
  <si>
    <t>0,390*(0,300+4,000)*2,000</t>
  </si>
  <si>
    <t>0,380*(0,300+4,200)*2,000</t>
  </si>
  <si>
    <t>0,353*(0,300+3,300)*2,000</t>
  </si>
  <si>
    <t>0,431*(0,300+3,500)*2,000</t>
  </si>
  <si>
    <t>0,400*(0,300+4,200)*2,000</t>
  </si>
  <si>
    <t>0,400*(0,300+4,500)*2,000</t>
  </si>
  <si>
    <t>0,400*(0,300+6,100)*2,000</t>
  </si>
  <si>
    <t>0,400*(0,300+5,900)*2,000</t>
  </si>
  <si>
    <t>Stávající ŽLB pilíř 400x1000</t>
  </si>
  <si>
    <t>0,400*(0,300+9,500)*1,000</t>
  </si>
  <si>
    <t>0,400*(0,300+9,300)*1,000</t>
  </si>
  <si>
    <t>Opěra přímé lávky směr západ</t>
  </si>
  <si>
    <t>1,200*3,000*1,000</t>
  </si>
  <si>
    <t>963071112</t>
  </si>
  <si>
    <t>Demontáž ocelových prvků mostů šroubovaných nebo svařovaných přes 100 kg</t>
  </si>
  <si>
    <t>kg</t>
  </si>
  <si>
    <t>1646223697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</si>
  <si>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</si>
  <si>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Poznámka k položce:_x000d_
Demontáž ocelových ložisek vč. atypických u jižní rampy_x000d_
- odhad_x000d_
- uvažován odvoz do kovošrotu (výzisk náleží objednateli)_x000d_
_x000d_
Demolice je uvažovaná jako kompletní práce vč. všech konstrukcí, mechanizmů, přípomocí, dodávek, nákladů apod. jinde neuvedených_x000d_
Položka mimo jiné obsahuje :_x000d_
- rozpojení jednotlivých materiálů a částí konstrukce_x000d_
- příprava materiálů pro odvoz na skládku_x000d_
- kropení a vytváření vodní clony či jiné zabránění vlivu demolice na okolí_x000d_
- kompletní BOZP_x000d_
- odpojení veškerých dilatací (i dílčích během demolic)_x000d_
- odstranění částí konstrukcí jinde neuvedených_x000d_
- manipulaci s hmotami v rámci objektu</t>
  </si>
  <si>
    <t>Pilíře lávky</t>
  </si>
  <si>
    <t>8*2*150</t>
  </si>
  <si>
    <t>Opěra lávky</t>
  </si>
  <si>
    <t>1*2*150</t>
  </si>
  <si>
    <t>Opěra rampy (V Jezírkách)</t>
  </si>
  <si>
    <t>Pilíře rampy (jižní)</t>
  </si>
  <si>
    <t>25*75</t>
  </si>
  <si>
    <t>966075141</t>
  </si>
  <si>
    <t>Odstranění kovového zábradlí vcelku</t>
  </si>
  <si>
    <t>1097189393</t>
  </si>
  <si>
    <t>Odstranění různých konstrukcí na mostech kovového zábradlí vcelku</t>
  </si>
  <si>
    <t>Poznámka k položce:_x000d_
Demontáž ocelového zábradlí v stěnách nosníků (!způsob provedení je věcí zhotovitele!) :_x000d_
- uvažován odvoz do kovošrotu (výzisk náleží objednateli)_x000d_
_x000d_
Demolice je uvažovaná jako kompletní práce vč. všech konstrukcí, mechanizmů, přípomocí, dodávek, nákladů apod. jinde neuvedených_x000d_
Položka mimo jiné obsahuje :_x000d_
- rozpojení jednotlivých materiálů a částí konstrukce_x000d_
- příprava materiálů pro odvoz na skládku_x000d_
- kropení a vytváření vodní clony či jiné zabránění vlivu demolice na okolí_x000d_
- kompletní BOZP_x000d_
- odpojení veškerých dilatací (i dílčích během demolic)_x000d_
- odstranění částí konstrukcí jinde neuvedených_x000d_
- manipulaci s hmotami v rámci objektu</t>
  </si>
  <si>
    <t>(2+1+1)*2,000+4,500</t>
  </si>
  <si>
    <t>966076121</t>
  </si>
  <si>
    <t>Odstranění madla ocelového svodidla</t>
  </si>
  <si>
    <t>1148000908</t>
  </si>
  <si>
    <t>Odstranění různých konstrukcí na mostech svodidla ocelového nebo svodidlového zábradlí nebo jejich částí na mostech betonových madla</t>
  </si>
  <si>
    <t>Poznámka k položce:_x000d_
Demontáž ocelových madel na stěnách nosníků (!způsob provedení je věcí zhotovitele!) :_x000d_
- uvažován odvoz do kovošrotu (výzisk náleží objednateli)_x000d_
_x000d_
Demolice je uvažovaná jako kompletní práce vč. všech konstrukcí, mechanizmů, přípomocí, dodávek, nákladů apod. jinde neuvedených_x000d_
Položka mimo jiné obsahuje :_x000d_
- rozpojení jednotlivých materiálů a částí konstrukce_x000d_
- příprava materiálů pro odvoz na skládku_x000d_
- kropení a vytváření vodní clony či jiné zabránění vlivu demolice na okolí_x000d_
- kompletní BOZP_x000d_
- odpojení veškerých dilatací (i dílčích během demolic)_x000d_
- odstranění částí konstrukcí jinde neuvedených_x000d_
- manipulaci s hmotami v rámci objektu</t>
  </si>
  <si>
    <t>2*152,580*1,10 "přímá lávka - severo-východní"</t>
  </si>
  <si>
    <t>2*8,280*1,10 "přímá rampa - západní"</t>
  </si>
  <si>
    <t>((12,657+17,212+19,381+12,538)+(12,511+11,978+13,343+9,428))*1,15 "točitá rampa - východní"</t>
  </si>
  <si>
    <t>2*(14,863+14,770+14,821+14,517+14,863+14,770+14,821+14,517+14,863+14,770)*1,15 "točitá rampa - jižní"</t>
  </si>
  <si>
    <t>981332111</t>
  </si>
  <si>
    <t>Demolice ocelových konstrukcí hal, technologických zařízení apod.</t>
  </si>
  <si>
    <t>-308594639</t>
  </si>
  <si>
    <t>Demolice ocelových konstrukcí hal, sil, technologických zařízení apod. jakýmkoliv způsobem</t>
  </si>
  <si>
    <t xml:space="preserve">Poznámka k položce:_x000d_
Demolice podepření točité rampy z ocelových sloupů pr. 159 mm (!způsob provedení je věcí zhotovitele!) :_x000d_
- předpoklad : ocel 11 373_x000d_
- uvažováno 17,5 kg/m_x000d_
- uvažován odvoz do kovošrotu (výzisk náleží objednateli)_x000d_
_x000d_
Demolice je uvažovaná jako kompletní práce vč. všech konstrukcí, mechanizmů, přípomocí, dodávek, nákladů apod. jinde neuvedených_x000d_
Položka mimo jiné obsahuje :_x000d_
- rozpojení jednotlivých materiálů a částí konstrukce_x000d_
- příprava materiálů pro odvoz na skládku_x000d_
- kropení a vytváření vodní clony či jiné zabránění vlivu demolice na okolí_x000d_
- kompletní BOZP_x000d_
- podpěrné konstrukce jakékoliv výšky dle zvoleného způsobu zhotovitele_x000d_
- úprava pláně na půdorysné ploše  demolic_x000d_
- odpojení veškerých dilatací (i dílčích během demolic)_x000d_
- odstranění částí konstrukcí jinde neuvedených_x000d_
- manipulaci s hmotami v rámci objektu</t>
  </si>
  <si>
    <t>Hmotnost (t) x plocha průřezu (m2) x výška (m)</t>
  </si>
  <si>
    <t>17,500*(3,300+2,800+2,600+2,400+1,500+0,300)/1000</t>
  </si>
  <si>
    <t>981513114</t>
  </si>
  <si>
    <t>Demolice konstrukcí objektů z betonu železového těžkou mechanizací</t>
  </si>
  <si>
    <t>-1677525576</t>
  </si>
  <si>
    <t>Demolice konstrukcí objektů těžkými mechanizačními prostředky konstrukcí ze železobetonu</t>
  </si>
  <si>
    <t xml:space="preserve">Poznámka k položce:_x000d_
Demolice nosné konstrukce z prefabrikovaných dodatečně předpjatých železobetonových_x000d_
parapetních segmentů (!způsob provedení je věcí zhotovitele!) :_x000d_
- délka segmentu 2,0 m_x000d_
- povrchu ze stříkané omítky_x000d_
_x000d_
Demolice je uvažovaná jako kompletní práce vč. všech konstrukcí, mechanizmů, přípomocí, dodávek, nákladů apod. jinde neuvedených_x000d_
Položka mimo jiné obsahuje :_x000d_
- manipulaci a rozpojení předpínací výztuže (lan) apod._x000d_
- rozpojení jednotlivých materiálů a částí konstrukce_x000d_
- příprava materiálů pro odvoz na skládku_x000d_
- kropení a vytváření vodní clony či jiné zabránění vlivu demolice na okolí_x000d_
- kompletní BOZP_x000d_
- podpěrné konstrukce jakékoliv výšky dle zvoleného způsobu zhotovitele_x000d_
- úprava pláně na půdorysné ploše  demolic_x000d_
- odpojení veškerých dilatací (i dílčích během demolic)_x000d_
- odstranění částí konstrukcí jinde neuvedených_x000d_
- manipulaci se sutí v rámci objektu</t>
  </si>
  <si>
    <t>Část 2</t>
  </si>
  <si>
    <t>((2*(0,360*0,310))+(2*(0,160*0,890))+(3,320*0,150))*57,300</t>
  </si>
  <si>
    <t>Část 4</t>
  </si>
  <si>
    <t>((2*(0,360*0,310))+(2*(0,160*0,890))+(3,320*0,150))*20,000</t>
  </si>
  <si>
    <t>Část 7</t>
  </si>
  <si>
    <t>((2*(0,360*0,310))+(2*(0,160*0,890))+(3,320*0,150))*26,100</t>
  </si>
  <si>
    <t>981513114R</t>
  </si>
  <si>
    <t>Ztížené demolice konstrukcí objektů z betonu železového těžkou mechanizací (v těsném sousedství jiných objektů vč. jejich ochránění)</t>
  </si>
  <si>
    <t>419266084</t>
  </si>
  <si>
    <t xml:space="preserve">Poznámka k položce:_x000d_
Demolice nosné konstrukce nad budovou pneuservisu z prefabrikovaných dodatečně předpjatých železobetonových_x000d_
parapetních segmentů (!způsob provedení je věcí zhotovitele!) :_x000d_
- délka segmentu 2,0 m_x000d_
- povrchu ze stříkané omítky_x000d_
_x000d_
Demolice je uvažovaná jako kompletní práce vč. všech konstrukcí, mechanizmů, přípomocí, dodávek, nákladů apod. jinde neuvedených_x000d_
Položka mimo jiné obsahuje :_x000d_
- manipulaci a rozpojení předpínací výztuže (lan) apod._x000d_
- rozpojení jednotlivých materiálů a částí konstrukce_x000d_
- příprava materiálů pro odvoz na skládku_x000d_
- kropení a vytváření vodní clony či jiné zabránění vlivu demolice na okolí_x000d_
- kompletní BOZP_x000d_
- podpěrné konstrukce jakékoliv výšky dle zvoleného způsobu zhotovitele_x000d_
- úprava pláně na půdorysné ploše  demolic_x000d_
- odpojení veškerých dilatací (i dílčích během demolic)_x000d_
- odstranění částí konstrukcí jinde neuvedených_x000d_
- manipulaci se sutí v rámci objektu</t>
  </si>
  <si>
    <t>Část 6</t>
  </si>
  <si>
    <t>((2*(0,360*0,310))+(2*(0,160*0,890))+(3,320*0,150))*22,000</t>
  </si>
  <si>
    <t>-1221354940</t>
  </si>
  <si>
    <t xml:space="preserve">Poznámka k položce:_x000d_
Demolice nosné konstrukce lomené lávky z prefabrikovaných dodatečně předpjatých železobetonových parapetních segmentů (!způsob provedení je věcí zhotovitele!) :_x000d_
- délka segmentu 2,0 m_x000d_
- povrchu ze stříkané omítky_x000d_
_x000d_
Demolice je uvažovaná jako kompletní práce vč. všech konstrukcí, mechanizmů, přípomocí, dodávek, nákladů apod. jinde neuvedených_x000d_
Položka mimo jiné obsahuje :_x000d_
- manipulaci a rozpojení předpínací výztuže (lan) apod._x000d_
- rozpojení jednotlivých materiálů a částí konstrukce_x000d_
- příprava materiálů pro odvoz na skládku_x000d_
- kropení a vytváření vodní clony či jiné zabránění vlivu demolice na okolí_x000d_
- kompletní BOZP_x000d_
- podpěrné konstrukce jakékoliv výšky dle zvoleného způsobu zhotovitele_x000d_
- úprava pláně na půdorysné ploše  demolic_x000d_
- odpojení veškerých dilatací (i dílčích během demolic)_x000d_
- odstranění částí konstrukcí jinde neuvedených_x000d_
- manipulaci se sutí v rámci objektu</t>
  </si>
  <si>
    <t>Část 1</t>
  </si>
  <si>
    <t>úroveň 1</t>
  </si>
  <si>
    <t>(2*(0,360*0,310)+2*(0,160*0,890)+(3,320*0,150))*(18,500-4,200)-((0,360*0,310)+(0,160*0,890))*2,000</t>
  </si>
  <si>
    <t>(1*(0,360*0,310)+1*(0,160*0,890)+(3,320*0,150))*(4,200)</t>
  </si>
  <si>
    <t>(1*(0,360*0,310)+1*(0,160*0,890))*(3,700-0,350)</t>
  </si>
  <si>
    <t>(2*(0,360*0,310)+2*(0,160*0,890)+(3,320*0,150))*(14,200)</t>
  </si>
  <si>
    <t>(1*(0,360*0,310)+1*(0,160*0,890)+(3,320*0,150))*(3,700)</t>
  </si>
  <si>
    <t>(2*(0,360*0,310)+2*(0,160*0,890)+(3,320*0,150))*(8,100)</t>
  </si>
  <si>
    <t>úroveň 2</t>
  </si>
  <si>
    <t>(1*(0,360*0,310)+1*(0,160*0,890)+(3,320*0,150))*(4,200)-((0,360*0,310)+(0,160*0,890))*2,000</t>
  </si>
  <si>
    <t>(2*(0,360*0,310)+2*(0,160*0,890)+(3,320*0,150))*(7,600)</t>
  </si>
  <si>
    <t>(1*(0,360*0,310)+1*(0,160*0,890))*(14,200)</t>
  </si>
  <si>
    <t>úroveň 3</t>
  </si>
  <si>
    <t>(1*(0,360*0,310)+1*(0,160*0,890))*(3,700)</t>
  </si>
  <si>
    <t>22</t>
  </si>
  <si>
    <t>1586022240</t>
  </si>
  <si>
    <t xml:space="preserve">Poznámka k položce:_x000d_
Demolice nosné konstrukce točité lávky z monolitického předpjatého železobetonu (!způsob provedení je věcí zhotovitele!) :_x000d_
- povrchu ze stříkané omítky_x000d_
_x000d_
Demolice je uvažovaná jako kompletní práce vč. všech konstrukcí, mechanizmů, přípomocí, dodávek, nákladů apod. jinde neuvedených_x000d_
Položka mimo jiné obsahuje :_x000d_
- manipulaci a rozpojení předpínací výztuže (lan) apod._x000d_
- rozpojení jednotlivých materiálů a částí konstrukce_x000d_
- příprava materiálů pro odvoz na skládku_x000d_
- kropení a vytváření vodní clony či jiné zabránění vlivu demolice na okolí_x000d_
- kompletní BOZP_x000d_
- podpěrné konstrukce jakékoliv výšky dle zvoleného způsobu zhotovitele_x000d_
- úprava pláně na půdorysné ploše  demolic_x000d_
- odpojení veškerých dilatací (i dílčích během demolic)_x000d_
- odstranění částí konstrukcí jinde neuvedených_x000d_
- manipulaci se sutí v rámci objektu</t>
  </si>
  <si>
    <t>Část 3</t>
  </si>
  <si>
    <t>((0,360*0,310)+(0,160*0,890))*(1,280+0,500)+(3,320*0,150)*4,800</t>
  </si>
  <si>
    <t>((0,360*0,310)+(0,160*0,890))*(-0,350+12,511+11,978+13,343+9,428)</t>
  </si>
  <si>
    <t>((0,360*0,310)+(0,160*0,890))*(-0,350+12,657+17,212+19,381+12,538)</t>
  </si>
  <si>
    <t>(3,320*0,150)*(((-0,350+12,511+11,978+13,343+9,428)+(-0,350+12,657+17,212+19,381+12,538))/2)</t>
  </si>
  <si>
    <t>23</t>
  </si>
  <si>
    <t>1097370680</t>
  </si>
  <si>
    <t xml:space="preserve">Poznámka k položce:_x000d_
Demolice nosné konstrukce přímé lávky z monolitického předpjatého železobetonu (!způsob provedení je věcí zhotovitele!) :_x000d_
- povrchu ze stříkané omítky_x000d_
_x000d_
Demolice je uvažovaná jako kompletní práce vč. všech konstrukcí, mechanizmů, přípomocí, dodávek, nákladů apod. jinde neuvedených_x000d_
Položka mimo jiné obsahuje :_x000d_
- manipulaci a rozpojení předpínací výztuže (lan) apod._x000d_
- rozpojení jednotlivých materiálů a částí konstrukce_x000d_
- příprava materiálů pro odvoz na skládku_x000d_
- kropení a vytváření vodní clony či jiné zabránění vlivu demolice na okolí_x000d_
- kompletní BOZP_x000d_
- podpěrné konstrukce jakékoliv výšky dle zvoleného způsobu zhotovitele_x000d_
- úprava pláně na půdorysné ploše  demolic_x000d_
- odpojení veškerých dilatací (i dílčích během demolic)_x000d_
- odstranění částí konstrukcí jinde neuvedených_x000d_
- manipulaci se sutí v rámci objektu</t>
  </si>
  <si>
    <t>Část 5</t>
  </si>
  <si>
    <t>(2*(0,360*0,310)+2*(0,160*0,890))*6,980+(3,300*0,150)*6,980</t>
  </si>
  <si>
    <t>((0,360*0,310)+(0,160*0,890))*(0,500+0,500)+(3,300*0,150)*4,000</t>
  </si>
  <si>
    <t>997</t>
  </si>
  <si>
    <t>Přesun sutě</t>
  </si>
  <si>
    <t>24</t>
  </si>
  <si>
    <t>997006512</t>
  </si>
  <si>
    <t>Vodorovné doprava suti s naložením a složením na skládku do 1 km</t>
  </si>
  <si>
    <t>383231171</t>
  </si>
  <si>
    <t>Vodorovná doprava suti na skládku s naložením na dopravní prostředek a složením přes 100 m do 1 km</t>
  </si>
  <si>
    <t xml:space="preserve">Poznámka k položce:_x000d_
Pro demolice nosné konstrukce lávek a ramp_x000d_
- skládku zajistí zhotovitel_x000d_
</t>
  </si>
  <si>
    <t>981513114 - části 2+4+7</t>
  </si>
  <si>
    <t>250,691</t>
  </si>
  <si>
    <t>981513114 - část 6</t>
  </si>
  <si>
    <t>53,338</t>
  </si>
  <si>
    <t>981513114 - část 1</t>
  </si>
  <si>
    <t>291,793</t>
  </si>
  <si>
    <t>981513114 - část 3</t>
  </si>
  <si>
    <t>138,194</t>
  </si>
  <si>
    <t>981513114 - část 5</t>
  </si>
  <si>
    <t>22,256</t>
  </si>
  <si>
    <t>25</t>
  </si>
  <si>
    <t>997006519</t>
  </si>
  <si>
    <t>Příplatek k vodorovnému přemístění suti na skládku ZKD 1 km přes 1 km</t>
  </si>
  <si>
    <t>-6664198</t>
  </si>
  <si>
    <t>Vodorovná doprava suti na skládku s naložením na dopravní prostředek a složením Příplatek k ceně za každý další i započatý 1 km</t>
  </si>
  <si>
    <t>Poznámka k položce:_x000d_
Pro demolice nosné konstrukce lávek a ramp_x000d_
- uvažováno 20 km (tzn. 19 km v této položce)_x000d_
- skládku zajistí zhotovitel</t>
  </si>
  <si>
    <t>756,272*19 'Přepočtené koeficientem množství</t>
  </si>
  <si>
    <t>26</t>
  </si>
  <si>
    <t>997006551</t>
  </si>
  <si>
    <t>Hrubé urovnání suti na skládce bez zhutnění</t>
  </si>
  <si>
    <t>1764155705</t>
  </si>
  <si>
    <t>27</t>
  </si>
  <si>
    <t>997013602</t>
  </si>
  <si>
    <t>Poplatek za uložení na skládce (skládkovné) stavebního odpadu železobetonového kód odpadu 17 01 01</t>
  </si>
  <si>
    <t>-1385297376</t>
  </si>
  <si>
    <t>Poplatek za uložení stavebního odpadu na skládce (skládkovné) z armovaného betonu zatříděného do Katalogu odpadů pod kódem 17 01 01</t>
  </si>
  <si>
    <t>Poznámka k položce:_x000d_
Pro demolice nosné konstrukce lávek a ramp_x000d_
- skládku zajistí zhotovitel</t>
  </si>
  <si>
    <t>28</t>
  </si>
  <si>
    <t>1520116529</t>
  </si>
  <si>
    <t>Poznámka k položce:_x000d_
Pro bourání železobetonových pilířů a opěry_x000d_
- skládku zajistí zhotovitel</t>
  </si>
  <si>
    <t>Pro 963051111</t>
  </si>
  <si>
    <t>192,322</t>
  </si>
  <si>
    <t>29</t>
  </si>
  <si>
    <t>997013609</t>
  </si>
  <si>
    <t>Poplatek za uložení na skládce (skládkovné) stavebního odpadu ze směsí nebo oddělených frakcí betonu, cihel a keramických výrobků kód odpadu 17 01 07</t>
  </si>
  <si>
    <t>202932499</t>
  </si>
  <si>
    <t>Poplatek za uložení stavebního odpadu na skládce (skládkovné) ze směsí nebo oddělených frakcí betonu, cihel a keramických výrobků zatříděného do Katalogu odpadů pod kódem 17 01 07</t>
  </si>
  <si>
    <t>Poznámka k položce:_x000d_
Pro demontáž (vybourání) dlaždic soklu lávky (vč. ramp)_x000d_
- skládku zajistí zhotovitel</t>
  </si>
  <si>
    <t>24,241</t>
  </si>
  <si>
    <t>30</t>
  </si>
  <si>
    <t>997013631</t>
  </si>
  <si>
    <t>Poplatek za uložení na skládce (skládkovné) stavebního odpadu směsného kód odpadu 17 09 04</t>
  </si>
  <si>
    <t>122975601</t>
  </si>
  <si>
    <t>Poplatek za uložení stavebního odpadu na skládce (skládkovné) směsného stavebního a demoličního zatříděného do Katalogu odpadů pod kódem 17 09 04</t>
  </si>
  <si>
    <t>1,773</t>
  </si>
  <si>
    <t>31</t>
  </si>
  <si>
    <t>997013645</t>
  </si>
  <si>
    <t>Poplatek za uložení na skládce (skládkovné) odpadu asfaltového bez dehtu kód odpadu 17 03 02</t>
  </si>
  <si>
    <t>1014800600</t>
  </si>
  <si>
    <t>Poplatek za uložení stavebního odpadu na skládce (skládkovné) asfaltového bez obsahu dehtu zatříděného do Katalogu odpadů pod kódem 17 03 02</t>
  </si>
  <si>
    <t>Poznámka k položce:_x000d_
Pro 113107243_x000d_
- skládku zajistí zhotovitel</t>
  </si>
  <si>
    <t>388,073</t>
  </si>
  <si>
    <t>32</t>
  </si>
  <si>
    <t>997013814</t>
  </si>
  <si>
    <t>Poplatek za uložení na skládce (skládkovné) stavebního odpadu izolací kód odpadu 17 06 04</t>
  </si>
  <si>
    <t>691649276</t>
  </si>
  <si>
    <t>Poplatek za uložení stavebního odpadu na skládce (skládkovné) z izolačních materiálů zatříděného do Katalogu odpadů pod kódem 17 06 04</t>
  </si>
  <si>
    <t>Poznámka k položce:_x000d_
Pro odstranění vanové izolace z AIP s penetrační vrstvou A-OSI_x000d_
- odhad</t>
  </si>
  <si>
    <t>4,912</t>
  </si>
  <si>
    <t>33</t>
  </si>
  <si>
    <t>997211211</t>
  </si>
  <si>
    <t>Svislá doprava vybouraných hmot na v 3,5 m</t>
  </si>
  <si>
    <t>-1832160912</t>
  </si>
  <si>
    <t>Svislá doprava suti nebo vybouraných hmot s naložením do dopravního zařízení a s vyprázdněním dopravního zařízení na hromadu nebo do dopravního prostředku vybouraných hmot na výšku do 3,5 m</t>
  </si>
  <si>
    <t>Poznámka k položce:_x000d_
Pro demontáž ocelových ložisek vč. atypických u jižní rampy</t>
  </si>
  <si>
    <t>4,875</t>
  </si>
  <si>
    <t>34</t>
  </si>
  <si>
    <t>997211219</t>
  </si>
  <si>
    <t>Příplatek ZKD 3,5 m výšky u svislé dopravy vybouraných hmot</t>
  </si>
  <si>
    <t>-408384087</t>
  </si>
  <si>
    <t>Svislá doprava suti nebo vybouraných hmot s naložením do dopravního zařízení a s vyprázdněním dopravního zařízení na hromadu nebo do dopravního prostředku vybouraných hmot na výšku Příplatek k ceně za každých dalších i započatých 3,5 m výšky přes 3,5 m</t>
  </si>
  <si>
    <t>Poznámka k položce:_x000d_
Pro demontáž ocelových ložisek vč. atypických u jižní rampy_x000d_
Pro položku 963071112</t>
  </si>
  <si>
    <t>35</t>
  </si>
  <si>
    <t>997211511</t>
  </si>
  <si>
    <t>Vodorovná doprava suti po suchu na vzdálenost do 1 km</t>
  </si>
  <si>
    <t>-1527864174</t>
  </si>
  <si>
    <t>Vodorovná doprava suti nebo vybouraných hmot suti se složením a hrubým urovnáním, na vzdálenost do 1 km</t>
  </si>
  <si>
    <t>36</t>
  </si>
  <si>
    <t>997211519</t>
  </si>
  <si>
    <t>Příplatek ZKD 1 km u vodorovné dopravy suti</t>
  </si>
  <si>
    <t>531464806</t>
  </si>
  <si>
    <t>Vodorovná doprava suti nebo vybouraných hmot suti se složením a hrubým urovnáním, na vzdálenost Příplatek k ceně za každý další i započatý 1 km přes 1 km</t>
  </si>
  <si>
    <t>Poznámka k položce:_x000d_
Pro bourání železobetonových pilířů a opěry_x000d_
- uvažováno 20 km (tzn. 19 km v této položce)_x000d_
- skládku zajistí zhotovitel</t>
  </si>
  <si>
    <t>183,682</t>
  </si>
  <si>
    <t>183,682*19 'Přepočtené koeficientem množství</t>
  </si>
  <si>
    <t>37</t>
  </si>
  <si>
    <t>997211521</t>
  </si>
  <si>
    <t>Vodorovná doprava vybouraných hmot po suchu na vzdálenost do 1 km</t>
  </si>
  <si>
    <t>220640743</t>
  </si>
  <si>
    <t>Vodorovná doprava suti nebo vybouraných hmot vybouraných hmot se složením a hrubým urovnáním nebo s přeložením na jiný dopravní prostředek kromě lodi, na vzdálenost do 1 km</t>
  </si>
  <si>
    <t>Poznámka k položce:_x000d_
Pro demolici ocelových sloupů točité rampy_x000d_
- skládku (předpokládá se odvoz do kovošrotu) zajistí zhotovitel</t>
  </si>
  <si>
    <t>2,035</t>
  </si>
  <si>
    <t>38</t>
  </si>
  <si>
    <t>-394385870</t>
  </si>
  <si>
    <t>39</t>
  </si>
  <si>
    <t>-443307671</t>
  </si>
  <si>
    <t>Poznámka k položce:_x000d_
Pro demontáž ocelových ložisek vč. atypických u jižní rampy_x000d_
Pro položku 963071112_x000d_
- uvažován odvoz do kovošrotu</t>
  </si>
  <si>
    <t>40</t>
  </si>
  <si>
    <t>997211529</t>
  </si>
  <si>
    <t>Příplatek ZKD 1 km u vodorovné dopravy vybouraných hmot</t>
  </si>
  <si>
    <t>-262412442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</si>
  <si>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</si>
  <si>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Poznámka k položce:_x000d_
Pro demolici ocelových sloupů točité rampy_x000d_
- uvažováno 20 km (tzn. 19 km v této položce)_x000d_
- skládku (předpokládá se odvoz do kovošrotu) zajistí zhotovitel</t>
  </si>
  <si>
    <t>2,035*19 'Přepočtené koeficientem množství</t>
  </si>
  <si>
    <t>41</t>
  </si>
  <si>
    <t>-1781890535</t>
  </si>
  <si>
    <t>Poznámka k položce:_x000d_
Pro demontáž (vybourání) dlaždic soklu lávky (vč. ramp)_x000d_
- uvažováno 20 km (tzn. 19 km v této položce)_x000d_
- skládku zajistí zhotovitel</t>
  </si>
  <si>
    <t>24,241*19 'Přepočtené koeficientem množství</t>
  </si>
  <si>
    <t>42</t>
  </si>
  <si>
    <t>1268948046</t>
  </si>
  <si>
    <t>Poznámka k položce:_x000d_
Pro demontáž ocelových ložisek vč. atypických u jižní rampy_x000d_
Pro položku 963071112_x000d_
- uvažováno 20 km (tzn. 19 km v této položce)_x000d_
- uvažován odvoz do kovošrotu</t>
  </si>
  <si>
    <t>4,875*19 'Přepočtené koeficientem množství</t>
  </si>
  <si>
    <t>43</t>
  </si>
  <si>
    <t>997211611</t>
  </si>
  <si>
    <t>Nakládání suti na dopravní prostředky pro vodorovnou dopravu</t>
  </si>
  <si>
    <t>-1500947724</t>
  </si>
  <si>
    <t>Nakládání suti nebo vybouraných hmot na dopravní prostředky pro vodorovnou dopravu suti</t>
  </si>
  <si>
    <t>Poznámka k položce:_x000d_
Pro bourání železobetonových pilířů a opěry</t>
  </si>
  <si>
    <t>44</t>
  </si>
  <si>
    <t>-619984685</t>
  </si>
  <si>
    <t>Poznámka k položce:_x000d_
Pro demontáž (vybourání) dlaždic soklu lávky (vč. ramp)</t>
  </si>
  <si>
    <t>45</t>
  </si>
  <si>
    <t>997221551</t>
  </si>
  <si>
    <t>Vodorovná doprava suti ze sypkých materiálů do 1 km</t>
  </si>
  <si>
    <t>1593919346</t>
  </si>
  <si>
    <t>Vodorovná doprava suti bez naložení, ale se složením a s hrubým urovnáním ze sypkých materiálů, na vzdálenost do 1 km</t>
  </si>
  <si>
    <t>46</t>
  </si>
  <si>
    <t>755595499</t>
  </si>
  <si>
    <t>Poznámka k položce:_x000d_
Úklid během demolic_x000d_
- skládku zajistí zhotovitel</t>
  </si>
  <si>
    <t>63,200+63,200</t>
  </si>
  <si>
    <t>47</t>
  </si>
  <si>
    <t>997221559</t>
  </si>
  <si>
    <t>Příplatek ZKD 1 km u vodorovné dopravy suti ze sypkých materiálů</t>
  </si>
  <si>
    <t>1469312084</t>
  </si>
  <si>
    <t>Vodorovná doprava suti bez naložení, ale se složením a s hrubým urovnáním Příplatek k ceně za každý další i započatý 1 km přes 1 km</t>
  </si>
  <si>
    <t>Poznámka k položce:_x000d_
Pro 113107243_x000d_
- uvažováno 20 km (tzn. 19 km v této položce)_x000d_
- skládku zajistí zhotovitel</t>
  </si>
  <si>
    <t>388,073*19 'Přepočtené koeficientem množství</t>
  </si>
  <si>
    <t>48</t>
  </si>
  <si>
    <t>1551968715</t>
  </si>
  <si>
    <t xml:space="preserve">Poznámka k položce:_x000d_
Úklid během demolic_x000d_
- skládku zajistí zhotovitel_x000d_
- uvažováno 20 km (tzn. 19 km v této položce)_x000d_
</t>
  </si>
  <si>
    <t>126,4*19 'Přepočtené koeficientem množství</t>
  </si>
  <si>
    <t>49</t>
  </si>
  <si>
    <t>997221571</t>
  </si>
  <si>
    <t>Vodorovná doprava vybouraných hmot do 1 km</t>
  </si>
  <si>
    <t>-1827960424</t>
  </si>
  <si>
    <t>Vodorovná doprava vybouraných hmot bez naložení, ale se složením a s hrubým urovnáním na vzdálenost do 1 km</t>
  </si>
  <si>
    <t>Poznámka k položce:_x000d_
Pro odstranění vanové izolace z AIP s penetrační vrstvou A-OSI_x000d_
Pro položku 711131811_x000d_
- odhad_x000d_
- skládku (předpokládá se odvoz do kovošrotu) zajistí zhotovitel</t>
  </si>
  <si>
    <t>50</t>
  </si>
  <si>
    <t>1707645372</t>
  </si>
  <si>
    <t>Poznámka k položce:_x000d_
Pro demontáž ocelových madel na stěnách nosníků_x000d_
Pro položku 966076121_x000d_
- skládku (předpokládá se odvoz do kovošrotu) zajistí zhotovitel</t>
  </si>
  <si>
    <t>4,094</t>
  </si>
  <si>
    <t>51</t>
  </si>
  <si>
    <t>297002431</t>
  </si>
  <si>
    <t>Poznámka k položce:_x000d_
Pro demontáž ocelového zábradlí v stěnách nosníků_x000d_
Pro položku 966075141_x000d_
- skládku (předpokládá se odvoz do kovošrotu) zajistí zhotovitel</t>
  </si>
  <si>
    <t>0,225</t>
  </si>
  <si>
    <t>52</t>
  </si>
  <si>
    <t>-1835135346</t>
  </si>
  <si>
    <t>Poznámka k položce:_x000d_
Pro odstranění mostních závěrů_x000d_
Pro položku 931942113_x000d_
- skládku (předpokládá se odvoz do kovošrotu) zajistí zhotovitel</t>
  </si>
  <si>
    <t>15,746</t>
  </si>
  <si>
    <t>53</t>
  </si>
  <si>
    <t>-1392138168</t>
  </si>
  <si>
    <t>Poznámka k položce:_x000d_
Zajištění ploch pod demolovanými částmi lávky a ramp (2x tkanina + násyp ze zeminy)_x000d_
- skládku zajistí zhotovitel_x000d_
- uvažováno 20 km (tzn. 1 km v této položce)_x000d_
- návrh projektanta_x000d_
- zhotovitel provede dle svého návrhu a zrealizuje po odsouhlasení objednatelem</t>
  </si>
  <si>
    <t>54</t>
  </si>
  <si>
    <t>997221579</t>
  </si>
  <si>
    <t>990914084</t>
  </si>
  <si>
    <t>Vodorovná doprava vybouraných hmot bez naložení, ale se složením a s hrubým urovnáním na vzdálenost Příplatek k ceně za každý další i započatý 1 km přes 1 km</t>
  </si>
  <si>
    <t>Poznámka k položce:_x000d_
Pro odstranění vanové izolace z AIP s penetrační vrstvou A-OSI_x000d_
Pro položku 711131811_x000d_
- odhad_x000d_
- uvažováno 20 km (tzn. 19 km v této položce)_x000d_
- skládku (předpokládá se odvoz do kovošrotu) zajistí zhotovitel</t>
  </si>
  <si>
    <t>4,912*19 'Přepočtené koeficientem množství</t>
  </si>
  <si>
    <t>55</t>
  </si>
  <si>
    <t>-1730922753</t>
  </si>
  <si>
    <t>Poznámka k položce:_x000d_
Pro demontáž ocelových madel na stěnách nosníků_x000d_
Pro položku 966076121_x000d_
- uvažováno 20 km (tzn. 19 km v této položce)_x000d_
- skládku (předpokládá se odvoz do kovošrotu) zajistí zhotovitel</t>
  </si>
  <si>
    <t>4,094*19 'Přepočtené koeficientem množství</t>
  </si>
  <si>
    <t>56</t>
  </si>
  <si>
    <t>-1606017214</t>
  </si>
  <si>
    <t>Poznámka k položce:_x000d_
Pro demontáž ocelového zábradlí v stěnách nosníků_x000d_
Pro položku 966075141_x000d_
- uvažováno 20 km (tzn. 19 km v této položce)_x000d_
- skládku (předpokládá se odvoz do kovošrotu) zajistí zhotovitel</t>
  </si>
  <si>
    <t>0,225*19 'Přepočtené koeficientem množství</t>
  </si>
  <si>
    <t>57</t>
  </si>
  <si>
    <t>1725003165</t>
  </si>
  <si>
    <t>Poznámka k položce:_x000d_
Pro odstranění mostních závěrů_x000d_
Pro položku 931942113_x000d_
- uvažováno 20 km (tzn. 19 km v této položce)_x000d_
- skládku (předpokládá se odvoz do kovošrotu) zajistí zhotovitel</t>
  </si>
  <si>
    <t>15,746*19 'Přepočtené koeficientem množství</t>
  </si>
  <si>
    <t>58</t>
  </si>
  <si>
    <t>1277177667</t>
  </si>
  <si>
    <t>Poznámka k položce:_x000d_
Zajištění ploch pod demolovanými částmi lávky a ramp (2x tkanina + násyp ze zeminy)_x000d_
- skládku zajistí zhotovitel_x000d_
- uvažováno 20 km (tzn. 19 km v této položce)_x000d_
- návrh projektanta_x000d_
- zhotovitel provede dle svého návrhu a zrealizuje po odsouhlasení objednatelem</t>
  </si>
  <si>
    <t>1,773*19 'Přepočtené koeficientem množství</t>
  </si>
  <si>
    <t>59</t>
  </si>
  <si>
    <t>997221612</t>
  </si>
  <si>
    <t>Nakládání vybouraných hmot na dopravní prostředky pro vodorovnou dopravu</t>
  </si>
  <si>
    <t>-31395123</t>
  </si>
  <si>
    <t>Nakládání na dopravní prostředky pro vodorovnou dopravu vybouraných hmot</t>
  </si>
  <si>
    <t>Poznámka k položce:_x000d_
Pro odstranění vanové izolace z AIP s penetrační vrstvou A-OSI_x000d_
Pro položku 711131811_x000d_
- odhad</t>
  </si>
  <si>
    <t>60</t>
  </si>
  <si>
    <t>22069326</t>
  </si>
  <si>
    <t>Poznámka k položce:_x000d_
Pro demontáž ocelových madel na stěnách nosníků_x000d_
Pro položku 966076121</t>
  </si>
  <si>
    <t>61</t>
  </si>
  <si>
    <t>-1400529995</t>
  </si>
  <si>
    <t>Poznámka k položce:_x000d_
Pro demontáž ocelového zábradlí v stěnách nosníků_x000d_
Pro položku 966075141</t>
  </si>
  <si>
    <t>62</t>
  </si>
  <si>
    <t>597852492</t>
  </si>
  <si>
    <t>Poznámka k položce:_x000d_
Pro odstranění mostních závěrů_x000d_
Pro položku 931942113</t>
  </si>
  <si>
    <t>63</t>
  </si>
  <si>
    <t>997221873</t>
  </si>
  <si>
    <t>1888615272</t>
  </si>
  <si>
    <t>998</t>
  </si>
  <si>
    <t>Přesun hmot</t>
  </si>
  <si>
    <t>64</t>
  </si>
  <si>
    <t>998001123</t>
  </si>
  <si>
    <t>Přesun hmot pro demolice objektů v do 21 m</t>
  </si>
  <si>
    <t>1722702638</t>
  </si>
  <si>
    <t>Přesun hmot pro demolice objektů výšky do 21 m</t>
  </si>
  <si>
    <t>PSV</t>
  </si>
  <si>
    <t>Práce a dodávky PSV</t>
  </si>
  <si>
    <t>711</t>
  </si>
  <si>
    <t>Izolace proti vodě, vlhkosti a plynům</t>
  </si>
  <si>
    <t>65</t>
  </si>
  <si>
    <t>711131811</t>
  </si>
  <si>
    <t>Odstranění izolace proti zemní vlhkosti vodorovné</t>
  </si>
  <si>
    <t>212235561</t>
  </si>
  <si>
    <t>Odstranění izolace proti zemní vlhkosti na ploše vodorovné V</t>
  </si>
  <si>
    <t>Poznámka k položce:_x000d_
Odstranění vanové izolace z AIP s penetrační vrstvou A-OSI_x000d_
- odhad</t>
  </si>
  <si>
    <t>781</t>
  </si>
  <si>
    <t>Dokončovací práce - obklady</t>
  </si>
  <si>
    <t>66</t>
  </si>
  <si>
    <t>781461813</t>
  </si>
  <si>
    <t>Demontáž obkladů dlaždic z taveného čediče tl do 30 mm kladených do malty</t>
  </si>
  <si>
    <t>-688664898</t>
  </si>
  <si>
    <t>Demontáž obkladů z dlaždic z taveného čediče kladených do malty tl. přes 25 do 30 mm</t>
  </si>
  <si>
    <t>Poznámka k položce:_x000d_
Demontáž (vybourání) dlaždic soklu lávky (vč. ramp)</t>
  </si>
  <si>
    <t>2*152,580*0,300*1,10 "přímá lávka - severo-východní"</t>
  </si>
  <si>
    <t>2*8,280*0,300*1,10 "přímá rampa - západní"</t>
  </si>
  <si>
    <t>((12,657+17,212+19,381+12,538)+(12,511+11,978+13,343+9,428))*0,300*1,15 "točitá rampa - východní"</t>
  </si>
  <si>
    <t>(14,863+14,770+14,821+14,517+14,863+14,770+14,821+14,517+14,863+14,770)*0,300*1,15 "točitá rampa - jižní"</t>
  </si>
  <si>
    <t>SO 201.2 - Terénní a stavební úpravy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</si>
  <si>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</si>
  <si>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</si>
  <si>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</si>
  <si>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</si>
  <si>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</si>
  <si>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715 - Izolace proti chemickým vlivům</t>
  </si>
  <si>
    <t xml:space="preserve">    783 - Dokončovací práce - nátěry</t>
  </si>
  <si>
    <t>112101102</t>
  </si>
  <si>
    <t>Odstranění stromů listnatých průměru kmene do 500 mm</t>
  </si>
  <si>
    <t>-984300721</t>
  </si>
  <si>
    <t>Odstranění stromů s odřezáním kmene a s odvětvením listnatých, průměru kmene přes 300 do 500 mm</t>
  </si>
  <si>
    <t>Poznámka k položce:_x000d_
- návrh projektanta_x000d_
- vč. nutných projednání_x000d_
- vč. dodržení veškerých nařízení a stanovisk dotčených orgánů a institucí</t>
  </si>
  <si>
    <t>112251102</t>
  </si>
  <si>
    <t>Odstranění pařezů D do 500 mm</t>
  </si>
  <si>
    <t>-162276264</t>
  </si>
  <si>
    <t>Odstranění pařezů strojně s jejich vykopáním, vytrháním nebo odstřelením průměru přes 300 do 500 mm</t>
  </si>
  <si>
    <t>113106121</t>
  </si>
  <si>
    <t>Rozebrání dlažeb z betonových nebo kamenných dlaždic komunikací pro pěší ručně</t>
  </si>
  <si>
    <t>930329543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</si>
  <si>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</si>
  <si>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Poznámka k položce:_x000d_
Chodník dlažba_x000d_
- odhad</t>
  </si>
  <si>
    <t>(54,930+49,300)/2*1,750</t>
  </si>
  <si>
    <t>113106122</t>
  </si>
  <si>
    <t>Rozebrání dlažeb z kamenných dlaždic komunikací pro pěší ručně</t>
  </si>
  <si>
    <t>-740337551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</si>
  <si>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</si>
  <si>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Poznámka k položce:_x000d_
Rozebrání kamenné dlažby</t>
  </si>
  <si>
    <t>U opěry</t>
  </si>
  <si>
    <t>26,616</t>
  </si>
  <si>
    <t>U točité rampy</t>
  </si>
  <si>
    <t>57,310</t>
  </si>
  <si>
    <t>113106123</t>
  </si>
  <si>
    <t>Rozebrání dlažeb ze zámkových dlaždic komunikací pro pěší ručně</t>
  </si>
  <si>
    <t>-380834391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</si>
  <si>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</si>
  <si>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Poznámka k položce:_x000d_
Obnova stávající zámkové dlažby_x000d_
- uvažováno se složením v rámci staveniště včetně jejího zajištění pro zpětné použití</t>
  </si>
  <si>
    <t>8,500</t>
  </si>
  <si>
    <t>113107323</t>
  </si>
  <si>
    <t>Odstranění podkladu z kameniva drceného tl 300 mm strojně pl do 50 m2</t>
  </si>
  <si>
    <t>327248908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</si>
  <si>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</si>
  <si>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Poznámka k položce:_x000d_
Chodníky_x000d_
Odstranění ŠDA podkladu chodníků_x000d_
- odhad_x000d_
- uvažovaná tl. cca 250 mm</t>
  </si>
  <si>
    <t>(54,930+49,300)/2*1,750+16,100*3,850</t>
  </si>
  <si>
    <t>110,500 "m2" -3,000*4,800-2*0,125 "m2"</t>
  </si>
  <si>
    <t>179,500 "m2" -2*0,783 "m2" -2,000*7,000</t>
  </si>
  <si>
    <t>50,670 "m2"</t>
  </si>
  <si>
    <t>10,31 "m2"</t>
  </si>
  <si>
    <t>3*1 "m2"</t>
  </si>
  <si>
    <t>113107341</t>
  </si>
  <si>
    <t>Odstranění podkladu živičného tl 50 mm strojně pl do 50 m2</t>
  </si>
  <si>
    <t>1385770418</t>
  </si>
  <si>
    <t>Odstranění podkladů nebo krytů strojně plochy jednotlivě do 50 m2 s přemístěním hmot na skládku na vzdálenost do 3 m nebo s naložením na dopravní prostředek živičných, o tl. vrstvy do 50 mm</t>
  </si>
  <si>
    <t xml:space="preserve">Poznámka k položce:_x000d_
Chodníky_x000d_
Odstranění asfaltového podkladu (krytu) chodníků_x000d_
- odhad_x000d_
- uvažovaná tl. cca 50 mm_x000d_
</t>
  </si>
  <si>
    <t>16,100*3,850</t>
  </si>
  <si>
    <t>113154253</t>
  </si>
  <si>
    <t>Frézování živičného krytu tl 50 mm pruh š 1 m pl do 1000 m2 s překážkami v trase</t>
  </si>
  <si>
    <t>933200604</t>
  </si>
  <si>
    <t>Frézování živičného podkladu nebo krytu s naložením na dopravní prostředek plochy přes 500 do 1 000 m2 s překážkami v trase pruhu šířky do 1 m, tloušťky vrstvy 50 mm</t>
  </si>
  <si>
    <t>Poznámka k položce:_x000d_
Chodníky_x000d_
Frézování asfaltového krytu chodníků_x000d_
- odhad_x000d_
- uvažovaná tl. cca 30 mm</t>
  </si>
  <si>
    <t>113204111</t>
  </si>
  <si>
    <t>Vytrhání obrub záhonových</t>
  </si>
  <si>
    <t>-1868001713</t>
  </si>
  <si>
    <t>Vytrhání obrub s vybouráním lože, s přemístěním hmot na skládku na vzdálenost do 3 m nebo s naložením na dopravní prostředek záhonových</t>
  </si>
  <si>
    <t>55,000+1,800+16,100</t>
  </si>
  <si>
    <t>49,300+16,800</t>
  </si>
  <si>
    <t>121151114</t>
  </si>
  <si>
    <t>Sejmutí ornice plochy do 500 m2 tl vrstvy do 250 mm strojně</t>
  </si>
  <si>
    <t>-779016445</t>
  </si>
  <si>
    <t>Sejmutí ornice strojně při souvislé ploše přes 100 do 500 m2, tl. vrstvy přes 200 do 250 mm</t>
  </si>
  <si>
    <t>Poznámka k položce:_x000d_
Vyzískání ornice pro rozprostření na stavbě</t>
  </si>
  <si>
    <t>V místě rozebrané dlažby</t>
  </si>
  <si>
    <t>(57,31)*1,1*1,500</t>
  </si>
  <si>
    <t>Mezisoučet</t>
  </si>
  <si>
    <t xml:space="preserve">Ostatní plochy dotčené výstavbou </t>
  </si>
  <si>
    <t>(34,600+34,700)*1,1*1,500</t>
  </si>
  <si>
    <t>(26,800)*1,1*1,500</t>
  </si>
  <si>
    <t>(26,300+4,800+8,200+1,850+2,600+8,200+3,830+8,250+9,920+0,520+1,100+4,860+2,650+3,000)*1,1</t>
  </si>
  <si>
    <t>(13,000)*1,1*1,500</t>
  </si>
  <si>
    <t>M</t>
  </si>
  <si>
    <t>10364101</t>
  </si>
  <si>
    <t xml:space="preserve">zemina pro terénní úpravy -  ornice</t>
  </si>
  <si>
    <t>1836236293</t>
  </si>
  <si>
    <t>369,265*0,250*2,0</t>
  </si>
  <si>
    <t>122111101</t>
  </si>
  <si>
    <t>Odkopávky a prokopávky v hornině třídy těžitelnosti I, skupiny 1 a 2 ručně</t>
  </si>
  <si>
    <t>822706429</t>
  </si>
  <si>
    <t>Odkopávky a prokopávky ručně zapažené i nezapažené v hornině třídy těžitelnosti I skupiny 1 a 2</t>
  </si>
  <si>
    <t>Poznámka k položce:_x000d_
Úprava stěny u Penny marketu (po demolicích)</t>
  </si>
  <si>
    <t>15,470*0,500*0,750</t>
  </si>
  <si>
    <t>122151101</t>
  </si>
  <si>
    <t>Odkopávky a prokopávky nezapažené v hornině třídy těžitelnosti I, skupiny 1 a 2 objem do 20 m3 strojně</t>
  </si>
  <si>
    <t>-639476470</t>
  </si>
  <si>
    <t>Odkopávky a prokopávky nezapažené strojně v hornině třídy těžitelnosti I skupiny 1 a 2 do 20 m3</t>
  </si>
  <si>
    <t>Poznámka k položce:_x000d_
Pro schodiště_x000d_
- skládku zajistí zhotovitel</t>
  </si>
  <si>
    <t>Schodiště u panelového domu</t>
  </si>
  <si>
    <t>2,290 "m2" *2,800</t>
  </si>
  <si>
    <t>Schodiště u Peny marketu</t>
  </si>
  <si>
    <t>1,480 "m2" *3,800</t>
  </si>
  <si>
    <t>122151401</t>
  </si>
  <si>
    <t>Vykopávky v zemníku na suchu v hornině třídy těžitelnosti I, skupiny 1 a 2 objem do 20 m3 strojně</t>
  </si>
  <si>
    <t>772382041</t>
  </si>
  <si>
    <t>Vykopávky v zemnících na suchu strojně zapažených i nezapažených v hornině třídy těžitelnosti I skupiny 1 a 2 do 20 m3</t>
  </si>
  <si>
    <t>Poznámka k položce:_x000d_
Štěrkopísek pod schodiště_x000d_
- uvažovaná tl. 100 mm</t>
  </si>
  <si>
    <t>(7,050*3,000+9,900*2,000)*0,1</t>
  </si>
  <si>
    <t>122252203</t>
  </si>
  <si>
    <t>Odkopávky a prokopávky nezapažené pro silnice a dálnice v hornině třídy těžitelnosti I objem do 100 m3 strojně</t>
  </si>
  <si>
    <t>597295063</t>
  </si>
  <si>
    <t>Odkopávky a prokopávky nezapažené pro silnice a dálnice strojně v hornině třídy těžitelnosti I do 100 m3</t>
  </si>
  <si>
    <t>Poznámka k položce:_x000d_
Chodníky_x000d_
- odkopy podél chodníků u rostlého terénu_x000d_
- uvažováno s ponecháním v blízkosti odkopku pro následné zpětné zasypání podél chodníků</t>
  </si>
  <si>
    <t>(34,600+34,700)*(0,280+0,280)</t>
  </si>
  <si>
    <t>(26,700+4,750)*(0,280+0,280)</t>
  </si>
  <si>
    <t>(2,550+1,810+2,310+4,8+26,470+3,000+2,650+4,860+4,000+1,100+0,520+9,920+8,300)*(0,280+0,280)</t>
  </si>
  <si>
    <t>(13,000)*(0,280+0,280)</t>
  </si>
  <si>
    <t>131112531</t>
  </si>
  <si>
    <t>Hloubení jamek objem do 0,5 m3 v soudržných horninách třídy těžitelnosti I, skupiny 1 a 2 ručně</t>
  </si>
  <si>
    <t>771024378</t>
  </si>
  <si>
    <t>Hloubení jamek ručně objemu do 0,5 m3 s odhozením výkopku do 3 m nebo naložením na dopravní prostředek v hornině třídy těžitelnosti I skupiny 1 a 2 soudržných</t>
  </si>
  <si>
    <t>Poznámka k položce:_x000d_
Jamky pro betonové základy zábradlí</t>
  </si>
  <si>
    <t>Zábradlí silniční</t>
  </si>
  <si>
    <t>0,400*0,400*0,500*(8+1+15+1)</t>
  </si>
  <si>
    <t>Zábradlí u panelového domu</t>
  </si>
  <si>
    <t>0,400*((0,300+0,500)/2)*0,400*6*2</t>
  </si>
  <si>
    <t>0,400*((0,386+0,4140)/2)*0,400*1*2</t>
  </si>
  <si>
    <t>Zábradlí u Peny marketu</t>
  </si>
  <si>
    <t>0,400*((0,300+0,500)/2)*0,400*4</t>
  </si>
  <si>
    <t>0,400*((0,386+0,4140)/2)*0,400*1</t>
  </si>
  <si>
    <t>162201402</t>
  </si>
  <si>
    <t>Vodorovné přemístění větví stromů listnatých do 1 km D kmene do 500 mm</t>
  </si>
  <si>
    <t>1440569058</t>
  </si>
  <si>
    <t>Vodorovné přemístění větví, kmenů nebo pařezů s naložením, složením a dopravou do 1000 m větví stromů listnatých, průměru kmene přes 300 do 500 mm</t>
  </si>
  <si>
    <t>Poznámka k položce:_x000d_
Větve (komplet na 1 kus stromu)</t>
  </si>
  <si>
    <t>162201412</t>
  </si>
  <si>
    <t>Vodorovné přemístění kmenů stromů listnatých do 1 km D kmene do 500 mm</t>
  </si>
  <si>
    <t>-2044841539</t>
  </si>
  <si>
    <t>Vodorovné přemístění větví, kmenů nebo pařezů s naložením, složením a dopravou do 1000 m kmenů stromů listnatých, průměru přes 300 do 500 mm</t>
  </si>
  <si>
    <t>Poznámka k položce:_x000d_
Kmeny</t>
  </si>
  <si>
    <t>162201422</t>
  </si>
  <si>
    <t>Vodorovné přemístění pařezů do 1 km D do 500 mm</t>
  </si>
  <si>
    <t>-728818062</t>
  </si>
  <si>
    <t>Vodorovné přemístění větví, kmenů nebo pařezů s naložením, složením a dopravou do 1000 m pařezů kmenů, průměru přes 300 do 500 mm</t>
  </si>
  <si>
    <t>Poznámka k položce:_x000d_
Pařezy</t>
  </si>
  <si>
    <t>162301932</t>
  </si>
  <si>
    <t>Příplatek k vodorovnému přemístění větví stromů listnatých D kmene do 500 mm ZKD 1 km</t>
  </si>
  <si>
    <t>1763617570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</si>
  <si>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</si>
  <si>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Poznámka k položce:_x000d_
Větve (komplet na 1 kus stromu)_x000d_
- uvažováno 20 km (tzn. 19 km v této položce)</t>
  </si>
  <si>
    <t>3*19 'Přepočtené koeficientem množství</t>
  </si>
  <si>
    <t>162301952</t>
  </si>
  <si>
    <t>Příplatek k vodorovnému přemístění kmenů stromů listnatých D kmene do 500 mm ZKD 1 km</t>
  </si>
  <si>
    <t>1398911061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</si>
  <si>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</si>
  <si>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Poznámka k položce:_x000d_
Kmeny_x000d_
- uvažováno 20 km (tzn. 19 km v této položce)</t>
  </si>
  <si>
    <t>162301972</t>
  </si>
  <si>
    <t>Příplatek k vodorovnému přemístění pařezů D 500 mm ZKD 1 km</t>
  </si>
  <si>
    <t>1252283822</t>
  </si>
  <si>
    <t>Vodorovné přemístění větví, kmenů nebo pařezů s naložením, složením a dopravou Příplatek k cenám za každých dalších i započatých 1000 m přes 1000 m pařezů kmenů, průměru přes 300 do 500 mm</t>
  </si>
  <si>
    <t>Poznámka k položce:_x000d_
Pařezy_x000d_
- uvažováno 20 km (tzn. 19 km v této položce)</t>
  </si>
  <si>
    <t>2040632002</t>
  </si>
  <si>
    <t>Poznámka k položce:_x000d_
Pro jamky základů zábradlí_x000d_
Pro jamky základů zábradlí_x000d_
- skládku zajistí zhotovitel_x000d_
- uvažováno 20 km (tzn. 10 km v této položce)</t>
  </si>
  <si>
    <t>3,216</t>
  </si>
  <si>
    <t>-1850021100</t>
  </si>
  <si>
    <t>Poznámka k položce:_x000d_
Pro schodiště_x000d_
- skládku zajistí zhotovitel_x000d_
- uvažováno 20 km (tzn. 10 km v této položce)</t>
  </si>
  <si>
    <t>424416287</t>
  </si>
  <si>
    <t>Poznámka k položce:_x000d_
Štěrkopísek pod schodiště_x000d_
- uvažováno 20 km (tzn. 10 km v této položce)</t>
  </si>
  <si>
    <t>(7,050*3,000+9,900*2,000)*0,1*2,0</t>
  </si>
  <si>
    <t>-1502491630</t>
  </si>
  <si>
    <t>Poznámka k položce:_x000d_
Nová ornice_x000d_
- uvažováno 20 km (tzn. 10 km v této položce)</t>
  </si>
  <si>
    <t>369,265*0,250</t>
  </si>
  <si>
    <t>-201569936</t>
  </si>
  <si>
    <t>Poznámka k položce:_x000d_
Pro jamky základů zábradlí_x000d_
- skládku zajistí zhotovitel_x000d_
- uvažováno 20 km (tzn. 10 km v této položce)</t>
  </si>
  <si>
    <t>3,216*10 'Přepočtené koeficientem množství</t>
  </si>
  <si>
    <t>1200750249</t>
  </si>
  <si>
    <t>12,036*10 'Přepočtené koeficientem množství</t>
  </si>
  <si>
    <t>777838710</t>
  </si>
  <si>
    <t>8,19*10 'Přepočtené koeficientem množství</t>
  </si>
  <si>
    <t>650252067</t>
  </si>
  <si>
    <t>92,316*10 'Přepočtené koeficientem množství</t>
  </si>
  <si>
    <t>167151101</t>
  </si>
  <si>
    <t>Nakládání výkopku z hornin třídy těžitelnosti I, skupiny 1 až 3 do 100 m3</t>
  </si>
  <si>
    <t>-1063685029</t>
  </si>
  <si>
    <t>Nakládání, skládání a překládání neulehlého výkopku nebo sypaniny strojně nakládání, množství do 100 m3, z horniny třídy těžitelnosti I, skupiny 1 až 3</t>
  </si>
  <si>
    <t>Poznámka k položce:_x000d_
Štěrkopísek pod schodiště</t>
  </si>
  <si>
    <t>171201221</t>
  </si>
  <si>
    <t>Poplatek za uložení na skládce (skládkovné) zeminy a kamení kód odpadu 17 05 04</t>
  </si>
  <si>
    <t>-173912751</t>
  </si>
  <si>
    <t>Poplatek za uložení stavebního odpadu na skládce (skládkovné) zeminy a kamení zatříděného do Katalogu odpadů pod kódem 17 05 04</t>
  </si>
  <si>
    <t>Poznámka k položce:_x000d_
Pro jamky základů zábradlí_x000d_
- skládku zajistí zhotovitel</t>
  </si>
  <si>
    <t>3,216*2,0</t>
  </si>
  <si>
    <t>-755922482</t>
  </si>
  <si>
    <t>12,036*2,0</t>
  </si>
  <si>
    <t>-383551116</t>
  </si>
  <si>
    <t>1128121138</t>
  </si>
  <si>
    <t>174111101</t>
  </si>
  <si>
    <t>Zásyp jam, šachet rýh nebo kolem objektů sypaninou se zhutněním ručně</t>
  </si>
  <si>
    <t>-254877754</t>
  </si>
  <si>
    <t>Zásyp sypaninou z jakékoliv horniny ručně s uložením výkopku ve vrstvách se zhutněním jam, šachet, rýh nebo kolem objektů v těchto vykopávkách</t>
  </si>
  <si>
    <t>174151101</t>
  </si>
  <si>
    <t>Zásyp jam, šachet rýh nebo kolem objektů sypaninou se zhutněním</t>
  </si>
  <si>
    <t>-48239608</t>
  </si>
  <si>
    <t>Zásyp sypaninou z jakékoliv horniny strojně s uložením výkopku ve vrstvách se zhutněním jam, šachet, rýh nebo kolem objektů v těchto vykopávkách</t>
  </si>
  <si>
    <t>Poznámka k položce:_x000d_
Chodníky_x000d_
- zásypy podél chodníků u rostlého terénu_x000d_
- uvažováno s využitím ponechané zeminy v blízkosti z předchozích odkopků</t>
  </si>
  <si>
    <t>174211202</t>
  </si>
  <si>
    <t>Zásyp jam po pařezech D pařezů do 500 mm ručně</t>
  </si>
  <si>
    <t>2102779683</t>
  </si>
  <si>
    <t>Zásyp jam po pařezech ručně výkopkem z horniny získané při dobývání pařezů s hrubým urovnáním povrchu zasypávky průměru pařezu přes 300 do 500 mm</t>
  </si>
  <si>
    <t>Poznámka k položce:_x000d_
Uvažováno s vyzískanou zeminou po odstraňování pařezů</t>
  </si>
  <si>
    <t>181311104</t>
  </si>
  <si>
    <t>Rozprostření ornice tl vrstvy do 250 mm v rovině nebo ve svahu do 1:5 ručně</t>
  </si>
  <si>
    <t>1421928313</t>
  </si>
  <si>
    <t>Rozprostření a urovnání ornice v rovině nebo ve svahu sklonu do 1:5 ručně při souvislé ploše, tl. vrstvy přes 200 do 250 mm</t>
  </si>
  <si>
    <t>181411131</t>
  </si>
  <si>
    <t>Založení parkového trávníku výsevem plochy do 1000 m2 v rovině a ve svahu do 1:5</t>
  </si>
  <si>
    <t>-864034804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</si>
  <si>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</si>
  <si>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</si>
  <si>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</si>
  <si>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796423670</t>
  </si>
  <si>
    <t>369,265*0,015 'Přepočtené koeficientem množství</t>
  </si>
  <si>
    <t>183101215</t>
  </si>
  <si>
    <t>Jamky pro výsadbu s výměnou 50 % půdy zeminy tř 1 až 4 objem do 0,4 m3 v rovině a svahu do 1:5</t>
  </si>
  <si>
    <t>302481336</t>
  </si>
  <si>
    <t>Hloubení jamek pro vysazování rostlin v zemině tř.1 až 4 s výměnou půdy z 50% v rovině nebo na svahu do 1:5, objemu přes 0,125 do 0,40 m3</t>
  </si>
  <si>
    <t xml:space="preserve">"stromy 0,8x0,8x0,6"   3</t>
  </si>
  <si>
    <t>103211000</t>
  </si>
  <si>
    <t>zahradní substrát pro výsadbu VL</t>
  </si>
  <si>
    <t>1383662315</t>
  </si>
  <si>
    <t>3*0,4*0,5</t>
  </si>
  <si>
    <t>184102116</t>
  </si>
  <si>
    <t>Výsadba dřeviny s balem D do 0,8 m do jamky se zalitím v rovině a svahu do 1:5</t>
  </si>
  <si>
    <t>-974218101</t>
  </si>
  <si>
    <t>Výsadba dřeviny s balem do předem vyhloubené jamky se zalitím v rovině nebo na svahu do 1:5, při průměru balu přes 600 do 800 mm</t>
  </si>
  <si>
    <t>Poznámka k položce:_x000d_
Druh a další specifikace vysazovaných dřevin bude dle pokynů zástupce objednatele a příslušných dotčených orgánů a institucí_x000d_
- návrh projektanta_x000d_
- vč. nutných projednání_x000d_
- vč. dodržení veškerých nařízení a stanovisk dotčených orgánů a institucí</t>
  </si>
  <si>
    <t>02650431</t>
  </si>
  <si>
    <t>Bříza bělokorá /Betula pendula/ 200-250cm</t>
  </si>
  <si>
    <t>1356257323</t>
  </si>
  <si>
    <t>02660325</t>
  </si>
  <si>
    <t>Borovice černá /Pinus nigra/ 40-60cm</t>
  </si>
  <si>
    <t>-1191247857</t>
  </si>
  <si>
    <t>02650301</t>
  </si>
  <si>
    <t>Javor mléč /Acer platanoides/ 200-250cm</t>
  </si>
  <si>
    <t>1863570678</t>
  </si>
  <si>
    <t>184215133</t>
  </si>
  <si>
    <t>Ukotvení kmene dřevin třemi kůly D do 0,1 m délky do 3 m</t>
  </si>
  <si>
    <t>-1328203186</t>
  </si>
  <si>
    <t>Ukotvení dřeviny kůly třemi kůly, délky přes 2 do 3 m</t>
  </si>
  <si>
    <t>605912550</t>
  </si>
  <si>
    <t>kůl vyvazovací dřevěný impregnovaný D 8cm dl 2,5m</t>
  </si>
  <si>
    <t>-1586079543</t>
  </si>
  <si>
    <t xml:space="preserve">" ukotvení"  3*3*1,03</t>
  </si>
  <si>
    <t>184501131</t>
  </si>
  <si>
    <t>Zhotovení obalu z juty ve dvou vrstvách v rovině a svahu do 1:5</t>
  </si>
  <si>
    <t>537076584</t>
  </si>
  <si>
    <t>Zhotovení obalu kmene a spodních částí větví stromu z juty ve dvou vrstvách v rovině nebo na svahu do 1:5</t>
  </si>
  <si>
    <t>3*0,2*2</t>
  </si>
  <si>
    <t>618940100</t>
  </si>
  <si>
    <t>síť kokosová (400 g/m2) 2x50m</t>
  </si>
  <si>
    <t>1730677137</t>
  </si>
  <si>
    <t>3*2*0,2*1,03</t>
  </si>
  <si>
    <t>283293040</t>
  </si>
  <si>
    <t>páska těsnící jednostranně lepící parotěsných folií 3x30 mm</t>
  </si>
  <si>
    <t>1522294068</t>
  </si>
  <si>
    <t>NÁHRADNÍ POLOŽKA PRO BAVLNĚNÝ ÚVAZEK</t>
  </si>
  <si>
    <t>3*1,5*1,03</t>
  </si>
  <si>
    <t>184801121</t>
  </si>
  <si>
    <t>Ošetřování vysazených dřevin soliterních v rovině a svahu do 1:5</t>
  </si>
  <si>
    <t>278013407</t>
  </si>
  <si>
    <t>Ošetření vysazených dřevin solitérních v rovině nebo na svahu do 1:5</t>
  </si>
  <si>
    <t>184808314</t>
  </si>
  <si>
    <t xml:space="preserve">Hnojení sazenic s promísením hnojiva se zeminou bez dodání hnojiva  rychle rostoucích dřevin</t>
  </si>
  <si>
    <t>1754302353</t>
  </si>
  <si>
    <t>Hnojení sazenic s promísením hnojiva se zeminou bez dodání hnojiva rychle rostoucích dřevin, při výsadbě, strojenými hnojivy, v množství 0,25 kg k 1 sazenici</t>
  </si>
  <si>
    <t>"vylepšení zadržení vody v půdě přídavkem půdního kondicionéru aplikované do spodní poloviny výsadbové jámy"</t>
  </si>
  <si>
    <t xml:space="preserve">  3</t>
  </si>
  <si>
    <t>103111001R</t>
  </si>
  <si>
    <t>Půdní kondicioner</t>
  </si>
  <si>
    <t>476429481</t>
  </si>
  <si>
    <t xml:space="preserve">"0,40 kg/ks"               3*0,40</t>
  </si>
  <si>
    <t>184813121</t>
  </si>
  <si>
    <t>Ochrana dřevin před okusem mechanicky pletivem v rovině a svahu do 1:5</t>
  </si>
  <si>
    <t>-804041967</t>
  </si>
  <si>
    <t>Ochrana dřevin před okusem zvěří mechanicky v rovině nebo ve svahu do 1:5, pletivem, výšky do 2 m</t>
  </si>
  <si>
    <t>313247000</t>
  </si>
  <si>
    <t xml:space="preserve">pletivo pozinkované uzlové se zmenšujícími se oky, nap.drát 2,8mm, r¨dráty 2/2, oka 150mm    výška 150 cm</t>
  </si>
  <si>
    <t>38743023</t>
  </si>
  <si>
    <t xml:space="preserve">Sítě drátěné z neušlechtilých ocelí tříd 10 a 11, povrch pozinkovaný pletivo pozinkované uzlové se zmenšujícími se oky, nap.drát 2,8mm, r¨dráty 2/2, oka 150mm    výška 150 cm</t>
  </si>
  <si>
    <t xml:space="preserve">" dvojitě"  3*0,5</t>
  </si>
  <si>
    <t>184911421</t>
  </si>
  <si>
    <t>Mulčování rostlin kůrou tl. do 0,1 m v rovině a svahu do 1:5</t>
  </si>
  <si>
    <t>135821449</t>
  </si>
  <si>
    <t>Mulčování vysazených rostlin mulčovací kůrou, tl. do 100 mm v rovině nebo na svahu do 1:5</t>
  </si>
  <si>
    <t>3*1,0</t>
  </si>
  <si>
    <t>103911000</t>
  </si>
  <si>
    <t>kůra mulčovací VL</t>
  </si>
  <si>
    <t>-634346185</t>
  </si>
  <si>
    <t>3*0,1</t>
  </si>
  <si>
    <t>185802114</t>
  </si>
  <si>
    <t>Hnojení půdy umělým hnojivem k jednotlivým rostlinám v rovině a svahu do 1:5</t>
  </si>
  <si>
    <t>2126420266</t>
  </si>
  <si>
    <t>Hnojení půdy nebo trávníku v rovině nebo na svahu do 1:5 umělým hnojivem s rozdělením k jednotlivým rostlinám</t>
  </si>
  <si>
    <t>" tablety" 3*0,0001*3</t>
  </si>
  <si>
    <t>25191990</t>
  </si>
  <si>
    <t>hnojivo SILVAMIX v tabletách</t>
  </si>
  <si>
    <t>862747414</t>
  </si>
  <si>
    <t>3*5</t>
  </si>
  <si>
    <t>185804311</t>
  </si>
  <si>
    <t>Zalití rostlin vodou plocha do 20 m2</t>
  </si>
  <si>
    <t>226262798</t>
  </si>
  <si>
    <t>Zalití rostlin vodou plochy záhonů jednotlivě do 20 m2</t>
  </si>
  <si>
    <t>3*5*0,050</t>
  </si>
  <si>
    <t>082113210</t>
  </si>
  <si>
    <t>voda pitná pro ostatní odběratele</t>
  </si>
  <si>
    <t>108271401</t>
  </si>
  <si>
    <t>0,75</t>
  </si>
  <si>
    <t>185804513</t>
  </si>
  <si>
    <t>Odplevelení dřevin soliterních v rovině a svahu do 1:5</t>
  </si>
  <si>
    <t>-1944333511</t>
  </si>
  <si>
    <t>Odplevelení výsadeb v rovině nebo na svahu do 1:5 dřevin solitérních</t>
  </si>
  <si>
    <t>3,0</t>
  </si>
  <si>
    <t>185851121</t>
  </si>
  <si>
    <t>Dovoz vody pro zálivku rostlin za vzdálenost do 1000 m</t>
  </si>
  <si>
    <t>-558469703</t>
  </si>
  <si>
    <t>Dovoz vody pro zálivku rostlin na vzdálenost do 1000 m</t>
  </si>
  <si>
    <t>185851129</t>
  </si>
  <si>
    <t>Příplatek k dovozu vody pro zálivku rostlin do 1000 m ZKD 1000 m</t>
  </si>
  <si>
    <t>-1288909863</t>
  </si>
  <si>
    <t>Dovoz vody pro zálivku rostlin Příplatek k ceně za každých dalších i započatých 1000 m</t>
  </si>
  <si>
    <t>"5 km" 4*0,75</t>
  </si>
  <si>
    <t>Zakládání</t>
  </si>
  <si>
    <t>67</t>
  </si>
  <si>
    <t>273313711</t>
  </si>
  <si>
    <t>Základové desky z betonu tř. C 20/25</t>
  </si>
  <si>
    <t>909689308</t>
  </si>
  <si>
    <t>Základy z betonu prostého desky z betonu kamenem neprokládaného tř. C 20/25</t>
  </si>
  <si>
    <t>Poznámka k položce:_x000d_
Lože z betonu C20/25n-XF3 tl.min 100 mm pod schodnice z betonových dílců</t>
  </si>
  <si>
    <t>68</t>
  </si>
  <si>
    <t>275313711</t>
  </si>
  <si>
    <t>Základové patky z betonu tř. C 20/25</t>
  </si>
  <si>
    <t>-1978547841</t>
  </si>
  <si>
    <t>Základy z betonu prostého patky a bloky z betonu kamenem neprokládaného tř. C 20/25</t>
  </si>
  <si>
    <t>Poznámka k položce:_x000d_
Základové patky zábradlí_x000d_
- C20/25n-XF3</t>
  </si>
  <si>
    <t>Svislé a kompletní konstrukce</t>
  </si>
  <si>
    <t>69</t>
  </si>
  <si>
    <t>317171126</t>
  </si>
  <si>
    <t>Kotvení monolitického betonu římsy do mostovky kotvou do vývrtu</t>
  </si>
  <si>
    <t>-33421692</t>
  </si>
  <si>
    <t>Poznámka k položce:_x000d_
Kotvení nové ŽLB římsy u Penny marketu_x000d_
- kompletní provedení vč. všech dodávek a prací jinde neuvedených</t>
  </si>
  <si>
    <t>70</t>
  </si>
  <si>
    <t>54879008</t>
  </si>
  <si>
    <t>patrona chemická M30x270mm</t>
  </si>
  <si>
    <t>1593348174</t>
  </si>
  <si>
    <t>71</t>
  </si>
  <si>
    <t>54879231</t>
  </si>
  <si>
    <t>šroub kotevní žárový Pz chemické patrony M30x270/70</t>
  </si>
  <si>
    <t>-1985412126</t>
  </si>
  <si>
    <t>72</t>
  </si>
  <si>
    <t>317321118</t>
  </si>
  <si>
    <t>Mostní římsy ze ŽB C 30/37</t>
  </si>
  <si>
    <t>310904529</t>
  </si>
  <si>
    <t>Římsy ze železového betonu C 30/37</t>
  </si>
  <si>
    <t>Poznámka k položce:_x000d_
Nové ŽLB římsy u Penny marketu</t>
  </si>
  <si>
    <t>0,600*0,261*10,800</t>
  </si>
  <si>
    <t>73</t>
  </si>
  <si>
    <t>317353121</t>
  </si>
  <si>
    <t>Bednění mostních říms všech tvarů - zřízení</t>
  </si>
  <si>
    <t>1240489983</t>
  </si>
  <si>
    <t>Bednění mostní římsy zřízení všech tvarů</t>
  </si>
  <si>
    <t>0,600*0,261*2</t>
  </si>
  <si>
    <t>0,250*10,800</t>
  </si>
  <si>
    <t>0,272*10,800</t>
  </si>
  <si>
    <t>74</t>
  </si>
  <si>
    <t>317353221</t>
  </si>
  <si>
    <t>Bednění mostních říms všech tvarů - odstranění</t>
  </si>
  <si>
    <t>633710550</t>
  </si>
  <si>
    <t>Bednění mostní římsy odstranění všech tvarů</t>
  </si>
  <si>
    <t>75</t>
  </si>
  <si>
    <t>317361116</t>
  </si>
  <si>
    <t>Výztuž mostních říms z betonářské oceli 10 505</t>
  </si>
  <si>
    <t>1514029569</t>
  </si>
  <si>
    <t>Výztuž mostních železobetonových říms z betonářské oceli 10 505 (R) nebo BSt 500</t>
  </si>
  <si>
    <t>Poznámka k položce:_x000d_
Nové ŽLB římsy u Penny marketu_x000d_
- odhad 120 kg/m3</t>
  </si>
  <si>
    <t>0,600*0,261*10,800*0,120</t>
  </si>
  <si>
    <t>76</t>
  </si>
  <si>
    <t>317661142</t>
  </si>
  <si>
    <t>Výplň spár monolitické římsy tmelem polyuretanovým šířky spáry do 40 mm</t>
  </si>
  <si>
    <t>932419498</t>
  </si>
  <si>
    <t>Výplň spár monolitické římsy tmelem polyuretanovým, spára šířky přes 15 do 40 mm</t>
  </si>
  <si>
    <t>2*10,800+0,600*2+0,272*2+0,250*2</t>
  </si>
  <si>
    <t>77</t>
  </si>
  <si>
    <t>34894A.OTSKP</t>
  </si>
  <si>
    <t>ZÁBRADLÍ A ZÁBRADEL ZÍDKY Z OCELI S 235</t>
  </si>
  <si>
    <t>-104001789</t>
  </si>
  <si>
    <t xml:space="preserve">Poznámka k položce:_x000d_
Ocelové (S235 JR) zábradlí kotvené na patní desky do betonu_x000d_
- dle přílohy č.: D.7 (!ODHAD HMOTNOSTI!)_x000d_
_x000d_
Položka obsahuje :_x000d_
- dílenská dokumentace, včetně technologického předpisu spojování,_x000d_
- dodání  materiálu  v požadované kvalitě a výroba konstrukce (včetně  pomůcek,  přípravků a prostředků pro výrobu) bez ohledu na náročnost a její hmotnost,_x000d_
- dodání spojovacího materiálu,_x000d_
- zřízení  montážních  a  dilatačních  spojů,  spar, včetně potřebných úprav, vložek, opracování, očištění a ošetření,_x000d_
- podpěr. konstr. a lešení všech druhů pro montáž konstrukcí i doplňkových, včetně požadovaných otvorů, ochranných a bezpečnostních opatření a základů pro tyto konstrukce a lešení,_x000d_
- montáž konstrukce na staveništi, včetně montážních prostředků a pomůcek a zednických výpomocí,                              _x000d_
- výplň, těsnění a tmelení spar a spojů,_x000d_
- všechny druhy ocelového kotvení,_x000d_
- dílenskou přejímku a montážní prohlídku, včetně požadovaných dokladů,_x000d_
- zřízení kotevních otvorů nebo jam, nejsou-li částí jiné konstrukce,_x000d_
- osazení kotvení nebo přímo částí konstrukce do podpůrné konstrukce nebo do zeminy,_x000d_
- výplň kotevních otvorů  (příp.  podlití  patních  desek) maltou,  betonem  nebo  jinou speciální hmotou, vyplnění jam zeminou,_x000d_
- veškeré druhy protikorozní ochrany a nátěry konstrukcí,_x000d_
- zvláštní spojovací prostředky, rozebíratelnost konstrukce,_x000d_
- ochranná opatření před účinky bludných proudů_x000d_
- ochranu před přepětím.</t>
  </si>
  <si>
    <t>Zábradlí u Penny marketu</t>
  </si>
  <si>
    <t>(6,370+1,030*4+1,040)*3,500 "kg" /1000</t>
  </si>
  <si>
    <t>6,060*2,600 "kg" /1000</t>
  </si>
  <si>
    <t>0,200*0,200*0,010*8000 "kg" /1000*5</t>
  </si>
  <si>
    <t>(8,750+1,030*6+1,040)*3,500 "kg" /1000*2</t>
  </si>
  <si>
    <t>8,440*2,600 "kg" /1000*2</t>
  </si>
  <si>
    <t>0,200*0,200*0,010*8000 "kg" /1000*7*2</t>
  </si>
  <si>
    <t>Zábradlí se svislou výplní</t>
  </si>
  <si>
    <t>(10,800+3,875)*3,500 "kg" /1000</t>
  </si>
  <si>
    <t>(0,010*0,040*0,920)*8000 "kg" /1000*(4*1+15*5+11*2+1*3)</t>
  </si>
  <si>
    <t>0,200*0,200*0,010*8000 "kg" /1000*9</t>
  </si>
  <si>
    <t>Vodorovné konstrukce</t>
  </si>
  <si>
    <t>78</t>
  </si>
  <si>
    <t>433121121</t>
  </si>
  <si>
    <t>Osazení ŽB schodnic</t>
  </si>
  <si>
    <t>-1911269630</t>
  </si>
  <si>
    <t>Osazování schodišťových konstrukcí a ramp železobetonových schodnic</t>
  </si>
  <si>
    <t>Poznámka k položce:_x000d_
Schodnice z bet. dílců 30/37-XF4</t>
  </si>
  <si>
    <t>79</t>
  </si>
  <si>
    <t>59373742R</t>
  </si>
  <si>
    <t>schodnice venkovní ŽB 2000x150x500</t>
  </si>
  <si>
    <t>-1652767744</t>
  </si>
  <si>
    <t>Poznámka k položce:_x000d_
Návrh projektant_x000d_
- konečné řešení vč. dílenské dokumentace předloží zhotovitel ke schválení</t>
  </si>
  <si>
    <t>80</t>
  </si>
  <si>
    <t>59373743R</t>
  </si>
  <si>
    <t>schodnice venkovní ŽB 2000x150x600</t>
  </si>
  <si>
    <t>319989449</t>
  </si>
  <si>
    <t>81</t>
  </si>
  <si>
    <t>59373744R</t>
  </si>
  <si>
    <t>schodnice venkovní ŽB 3000x150x500</t>
  </si>
  <si>
    <t>628881152</t>
  </si>
  <si>
    <t>82</t>
  </si>
  <si>
    <t>451577877</t>
  </si>
  <si>
    <t>Podklad nebo lože pod dlažbu vodorovný nebo do sklonu 1:5 ze štěrkopísku tl do 100 mm</t>
  </si>
  <si>
    <t>1275892078</t>
  </si>
  <si>
    <t>Podklad nebo lože pod dlažbu (přídlažbu) v ploše vodorovné nebo ve sklonu do 1:5, tloušťky od 30 do 100 mm ze štěrkopísku</t>
  </si>
  <si>
    <t>7,050*3,000+9,900*2,000</t>
  </si>
  <si>
    <t>Komunikace pozemní</t>
  </si>
  <si>
    <t>83</t>
  </si>
  <si>
    <t>564871111</t>
  </si>
  <si>
    <t>Podklad ze štěrkodrtě ŠD tl 250 mm</t>
  </si>
  <si>
    <t>-1162140799</t>
  </si>
  <si>
    <t>Podklad ze štěrkodrti ŠD s rozprostřením a zhutněním, po zhutnění tl. 250 mm</t>
  </si>
  <si>
    <t>Poznámka k položce:_x000d_
Podklad pod chodníky_x000d_
- ŠDA tl. 250 mm</t>
  </si>
  <si>
    <t>138,900+110,500-3,000*4,800+10,400+1,000+1,000+1,000+179,500-2,000*7,000+50,700</t>
  </si>
  <si>
    <t>84</t>
  </si>
  <si>
    <t>565135111</t>
  </si>
  <si>
    <t>Asfaltový beton vrstva podkladní ACP 16 (obalované kamenivo OKS) tl 50 mm š do 3 m</t>
  </si>
  <si>
    <t>-793337274</t>
  </si>
  <si>
    <t>Asfaltový beton vrstva podkladní ACP 16 (obalované kamenivo střednězrnné - OKS) s rozprostřením a zhutněním v pruhu šířky přes 1,5 do 3 m, po zhutnění tl. 50 mm</t>
  </si>
  <si>
    <t>Poznámka k položce:_x000d_
Podklad pod chodníky_x000d_
- ACP 16 (50 mm)_x000d_
- modifikovaný</t>
  </si>
  <si>
    <t>85</t>
  </si>
  <si>
    <t>573191111</t>
  </si>
  <si>
    <t>Postřik infiltrační kationaktivní emulzí v množství 1 kg/m2</t>
  </si>
  <si>
    <t>-149091901</t>
  </si>
  <si>
    <t>Postřik infiltrační kationaktivní emulzí v množství 1,00 kg/m2</t>
  </si>
  <si>
    <t>Poznámka k položce:_x000d_
PodkladInfiltrační postřik pod chodníky_x000d_
- PI-C (0,65 kg/m2)</t>
  </si>
  <si>
    <t>86</t>
  </si>
  <si>
    <t>573231107</t>
  </si>
  <si>
    <t>Postřik živičný spojovací ze silniční emulze v množství 0,40 kg/m2</t>
  </si>
  <si>
    <t>-1723752017</t>
  </si>
  <si>
    <t>Postřik spojovací PS bez posypu kamenivem ze silniční emulze, v množství 0,40 kg/m2</t>
  </si>
  <si>
    <t>Poznámka k položce:_x000d_
Spojovací postřik pod chodníky_x000d_
- PS-C (0,35 kg/m2)</t>
  </si>
  <si>
    <t>87</t>
  </si>
  <si>
    <t>577123111</t>
  </si>
  <si>
    <t>Asfaltový beton vrstva obrusná ACO 8 (ABJ) tl 30 mm š do 3 m z nemodifikovaného asfaltu</t>
  </si>
  <si>
    <t>-17989862</t>
  </si>
  <si>
    <t>Asfaltový beton vrstva obrusná ACO 8 (ABJ) s rozprostřením a se zhutněním z nemodifikovaného asfaltu v pruhu šířky do 3 m, po zhutnění tl. 30 mm</t>
  </si>
  <si>
    <t>Poznámka k položce:_x000d_
Kryt chodníků_x000d_
- ACO 8 (30 mm)_x000d_
- modifikovaný</t>
  </si>
  <si>
    <t>88</t>
  </si>
  <si>
    <t>596211110</t>
  </si>
  <si>
    <t>Kladení zámkové dlažby komunikací pro pěší tl 60 mm skupiny A pl do 50 m2</t>
  </si>
  <si>
    <t>725096623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</si>
  <si>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</si>
  <si>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Poznámka k položce:_x000d_
Obnova stávající zámkové dlažby_x000d_
- z rozebrané a očištěné dlažby_x000d_
- vč. kompletního lože (podkladních vrstev) a úpravu spár</t>
  </si>
  <si>
    <t>Úpravy povrchů, podlahy a osazování výplní</t>
  </si>
  <si>
    <t>89</t>
  </si>
  <si>
    <t>622131100</t>
  </si>
  <si>
    <t>Vápenný postřik vnějších stěn nanášený celoplošně ručně</t>
  </si>
  <si>
    <t>-1648994413</t>
  </si>
  <si>
    <t>Podkladní a spojovací vrstva vnějších omítaných ploch vápenný postřik nanášený ručně celoplošně stěn</t>
  </si>
  <si>
    <t>15,470*((3,400+0,500+1,200+0,500)/2)</t>
  </si>
  <si>
    <t>90</t>
  </si>
  <si>
    <t>622131121</t>
  </si>
  <si>
    <t>Penetrační disperzní nátěr vnějších stěn nanášený ručně</t>
  </si>
  <si>
    <t>276892826</t>
  </si>
  <si>
    <t>Podkladní a spojovací vrstva vnějších omítaných ploch penetrace akrylát-silikonová nanášená ručně stěn</t>
  </si>
  <si>
    <t>Poznámka k položce:_x000d_
Úprava stěny u Penny marketu (po demolicích)_x000d_
- penetrace odkrytého povrchu po očištění</t>
  </si>
  <si>
    <t>91</t>
  </si>
  <si>
    <t>622321121</t>
  </si>
  <si>
    <t>Vápenocementová omítka hladká jednovrstvá vnějších stěn nanášená ručně</t>
  </si>
  <si>
    <t>915528275</t>
  </si>
  <si>
    <t>Omítka vápenocementová vnějších ploch nanášená ručně jednovrstvá, tloušťky do 15 mm hladká stěn</t>
  </si>
  <si>
    <t>Poznámka k položce:_x000d_
Úprava stěny u Penny marketu (po demolicích)_x000d_
- finální vrstva</t>
  </si>
  <si>
    <t>15,470*((3,400+1,200)/2)</t>
  </si>
  <si>
    <t>92</t>
  </si>
  <si>
    <t>622331111</t>
  </si>
  <si>
    <t>Cementová omítka hrubá jednovrstvá zatřená vnějších stěn nanášená ručně</t>
  </si>
  <si>
    <t>293128163</t>
  </si>
  <si>
    <t>Omítka cementová vnějších ploch nanášená ručně jednovrstvá, tloušťky do 15 mm hrubá zatřená stěn</t>
  </si>
  <si>
    <t>Poznámka k položce:_x000d_
Úprava stěny u Penny marketu (po demolicích)_x000d_
- jádrová</t>
  </si>
  <si>
    <t>93</t>
  </si>
  <si>
    <t>9111A1.OTSKP</t>
  </si>
  <si>
    <t>ZÁBRADLÍ SILNIČNÍ S VODOR MADLY - DODÁVKA A MONTÁŽ</t>
  </si>
  <si>
    <t>1579978494</t>
  </si>
  <si>
    <t>Poznámka k položce:_x000d_
Pro obnovu ocelového silničního zábradlí_x000d_
Kompletní dodávky a práce dle příl. č.: D.7_x000d_
Položka zahrnuje:_x000d_
- dodání zábradlí včetně předepsané povrchové úpravy_x000d_
- osazení sloupků zaberaněním nebo osazením do betonových bloků (včetně betonových bloků a nutných zemních prací)_x000d_
- případné bednění ( trubku) betonové patky v gabionové zdi_x000d_
- vš. odvozu zeminy, uložení a poplatků</t>
  </si>
  <si>
    <t>16,000+30,000</t>
  </si>
  <si>
    <t>94</t>
  </si>
  <si>
    <t>914111111</t>
  </si>
  <si>
    <t>Montáž svislé dopravní značky do velikosti 1 m2 objímkami na sloupek nebo konzolu</t>
  </si>
  <si>
    <t>-1367606853</t>
  </si>
  <si>
    <t>Montáž svislé dopravní značky základní velikosti do 1 m2 objímkami na sloupky nebo konzoly</t>
  </si>
  <si>
    <t>Poznámka k položce:_x000d_
S přemístěním v rámci staveniště po demontáži</t>
  </si>
  <si>
    <t>1+1+1</t>
  </si>
  <si>
    <t>95</t>
  </si>
  <si>
    <t>914511111</t>
  </si>
  <si>
    <t>Montáž sloupku dopravních značek délky do 3,5 m s betonovým základem</t>
  </si>
  <si>
    <t>158999904</t>
  </si>
  <si>
    <t>Montáž sloupku dopravních značek délky do 3,5 m do betonového základu</t>
  </si>
  <si>
    <t>96</t>
  </si>
  <si>
    <t>916231213</t>
  </si>
  <si>
    <t>Osazení chodníkového obrubníku betonového stojatého s boční opěrou do lože z betonu prostého</t>
  </si>
  <si>
    <t>745291028</t>
  </si>
  <si>
    <t>Osazení chodníkového obrubníku betonového se zřízením lože, s vyplněním a zatřením spár cementovou maltou stojatého s boční opěrou z betonu prostého, do lože z betonu prostého</t>
  </si>
  <si>
    <t>Poznámka k položce:_x000d_
Obrubníky schodišť a chodníků</t>
  </si>
  <si>
    <t>109,560+22,500</t>
  </si>
  <si>
    <t>97</t>
  </si>
  <si>
    <t>59217016</t>
  </si>
  <si>
    <t>obrubník betonový chodníkový 1000x80x250mm</t>
  </si>
  <si>
    <t>741633631</t>
  </si>
  <si>
    <t>Poznámka k položce:_x000d_
Podél chodníků</t>
  </si>
  <si>
    <t>34,600+34,700</t>
  </si>
  <si>
    <t>26,710-4,800</t>
  </si>
  <si>
    <t>1,810+0,400+2,530+0,400+0,300+0,530+0,300+3,830+8,250</t>
  </si>
  <si>
    <t>98</t>
  </si>
  <si>
    <t>59217017</t>
  </si>
  <si>
    <t>obrubník betonový chodníkový 1000x100x250mm</t>
  </si>
  <si>
    <t>-1804904096</t>
  </si>
  <si>
    <t>Poznámka k položce:_x000d_
Podél schodišť</t>
  </si>
  <si>
    <t>5,400+0,500</t>
  </si>
  <si>
    <t>(7,800+0,500)*2</t>
  </si>
  <si>
    <t>99</t>
  </si>
  <si>
    <t>916991121</t>
  </si>
  <si>
    <t>Lože pod obrubníky, krajníky nebo obruby z dlažebních kostek z betonu prostého</t>
  </si>
  <si>
    <t>1160667414</t>
  </si>
  <si>
    <t>Lože pod obrubníky, krajníky nebo obruby z dlažebních kostek z betonu prostého tř. C 16/20</t>
  </si>
  <si>
    <t>Poznámka k položce:_x000d_
Lože pod obrubníky schodišť a chodníků nad rámec položky</t>
  </si>
  <si>
    <t>Chodníky</t>
  </si>
  <si>
    <t>(34,600+34,700)*0,080*0,380</t>
  </si>
  <si>
    <t>(26,710-4,800)*0,080*0,380</t>
  </si>
  <si>
    <t>(1,810+0,400+2,530+0,400+0,300+0,530+0,300+3,830+8,250)*0,080*0,380</t>
  </si>
  <si>
    <t>Schodiště</t>
  </si>
  <si>
    <t>(5,400+0,500)*0,160*0,250</t>
  </si>
  <si>
    <t>((7,800+0,500)*2)*0,160*0,250</t>
  </si>
  <si>
    <t>100</t>
  </si>
  <si>
    <t>919112223</t>
  </si>
  <si>
    <t>Řezání spár pro vytvoření komůrky š 15 mm hl 30 mm pro těsnící zálivku v živičném krytu</t>
  </si>
  <si>
    <t>-421405254</t>
  </si>
  <si>
    <t>Řezání dilatačních spár v živičném krytu vytvoření komůrky pro těsnící zálivku šířky 15 mm, hloubky 30 mm</t>
  </si>
  <si>
    <t>Poznámka k položce:_x000d_
Pro napojení na stávající plochy</t>
  </si>
  <si>
    <t>5,150+4,200</t>
  </si>
  <si>
    <t>6,000+4,000+0,520</t>
  </si>
  <si>
    <t>2,870+3,500+3,150</t>
  </si>
  <si>
    <t>4*1*3</t>
  </si>
  <si>
    <t>4,200+6,630+0,520+9,920+2,310+4,000+3,300</t>
  </si>
  <si>
    <t>4,350+11,300</t>
  </si>
  <si>
    <t>101</t>
  </si>
  <si>
    <t>919122122</t>
  </si>
  <si>
    <t>Těsnění spár zálivkou za tepla pro komůrky š 15 mm hl 30 mm s těsnicím profilem</t>
  </si>
  <si>
    <t>1008330080</t>
  </si>
  <si>
    <t>Utěsnění dilatačních spár zálivkou za tepla v cementobetonovém nebo živičném krytu včetně adhezního nátěru s těsnicím profilem pod zálivkou, pro komůrky šířky 15 mm, hloubky 30 mm</t>
  </si>
  <si>
    <t>Pro napojení na stávající plochy</t>
  </si>
  <si>
    <t>Podél obrubníků, koncových schodišťových stupňů a jiných konstrukcí (pro spáry vytvořené při výstavbě)</t>
  </si>
  <si>
    <t>26,800+10,800*2+0,600*2+3,000*2</t>
  </si>
  <si>
    <t>1,300+2,300</t>
  </si>
  <si>
    <t>26,300+4,800+0,530+8,200+1,850+2,600+8,200+3,830+8,250+9,920+0,520+1,100+4,860+2,650+3,000+4,700+1,660+1,550+5,750+1,890</t>
  </si>
  <si>
    <t>5,100+1,940+13,000</t>
  </si>
  <si>
    <t>102</t>
  </si>
  <si>
    <t>919731122</t>
  </si>
  <si>
    <t>Zarovnání styčné plochy podkladu nebo krytu živičného tl do 100 mm</t>
  </si>
  <si>
    <t>-2107886987</t>
  </si>
  <si>
    <t>Zarovnání styčné plochy podkladu nebo krytu podél vybourané části komunikace nebo zpevněné plochy živičné tl. přes 50 do 100 mm</t>
  </si>
  <si>
    <t>Poznámka k položce:_x000d_
Chodníky_x000d_
- odhad</t>
  </si>
  <si>
    <t>34,600+34,700+4,200+5,150+2,110</t>
  </si>
  <si>
    <t>26,700+4,750+0,600+10,800+0,600+10,800+0,700+21,200+6,000+4,400</t>
  </si>
  <si>
    <t>26,300+4,800+2,310+0,480+8,120+1,850+4,000+3,370+2,600+8,200+3,850+9,920+0,520+1,100+4,860+2,640+3,000+6,550+4,700+1,660+1,540+5,750+1,890+4,150</t>
  </si>
  <si>
    <t>2,920+6,520+1,940+6,420+4,850+13,000</t>
  </si>
  <si>
    <t>103</t>
  </si>
  <si>
    <t>936124113</t>
  </si>
  <si>
    <t>Montáž lavičky stabilní kotvené šrouby na pevný podklad</t>
  </si>
  <si>
    <t>-2125525714</t>
  </si>
  <si>
    <t>Montáž lavičky parkové stabilní přichycené kotevními šrouby</t>
  </si>
  <si>
    <t>Poznámka k položce:_x000d_
Kompletní provedení</t>
  </si>
  <si>
    <t>104</t>
  </si>
  <si>
    <t>74910100</t>
  </si>
  <si>
    <t>lavička bez opěradla nekotvená 1500x450x420mm konstrukce-kov, sedák-dřevo</t>
  </si>
  <si>
    <t>-1588929050</t>
  </si>
  <si>
    <t>Poznámka k položce:_x000d_
Kompletní dodávka dle požadavků objednatele</t>
  </si>
  <si>
    <t>105</t>
  </si>
  <si>
    <t>962032241</t>
  </si>
  <si>
    <t>Bourání zdiva z cihel pálených nebo vápenopískových na MC přes 1 m3</t>
  </si>
  <si>
    <t>-41047369</t>
  </si>
  <si>
    <t>Bourání zdiva nadzákladového z cihel nebo tvárnic z cihel pálených nebo vápenopískových, na maltu cementovou, objemu přes 1 m3</t>
  </si>
  <si>
    <t>Poznámka k položce:_x000d_
Odbourání původní cihlové zídky k základu u opěry_x000d_
- odhad</t>
  </si>
  <si>
    <t>0,250*(6,024+2,641+6,054+2,612+0,750)*(0,300+2,304+0,300)</t>
  </si>
  <si>
    <t>0,250*5,130*(0,300+2,304+0,300)</t>
  </si>
  <si>
    <t>106</t>
  </si>
  <si>
    <t>962052211</t>
  </si>
  <si>
    <t>Bourání zdiva nadzákladového ze ŽB přes 1 m3</t>
  </si>
  <si>
    <t>1546605450</t>
  </si>
  <si>
    <t>Bourání zdiva železobetonového nadzákladového, objemu přes 1 m3</t>
  </si>
  <si>
    <t>Poznámka k položce:_x000d_
Zbourání betonové konstrukce u Penny marketu vč. ubourání základu pod uvažovanou úroveň úprav pro nový chodník</t>
  </si>
  <si>
    <t>4,000*0,950*0,200+4,000*0,200*2,000+4,500*1,500*0,400</t>
  </si>
  <si>
    <t>107</t>
  </si>
  <si>
    <t>963042819</t>
  </si>
  <si>
    <t>Bourání schodišťových stupňů betonových zhotovených na místě</t>
  </si>
  <si>
    <t>-1922775451</t>
  </si>
  <si>
    <t>Poznámka k položce:_x000d_
Schodiště u lomené rampy (jih)_x000d_
- odhad</t>
  </si>
  <si>
    <t>1,950*4</t>
  </si>
  <si>
    <t>108</t>
  </si>
  <si>
    <t>1070067831</t>
  </si>
  <si>
    <t>Poznámka k položce:_x000d_
Odbourání původní zídky rampy - železobetonová_x000d_
- předpoklad : beton B330</t>
  </si>
  <si>
    <t>Odhad</t>
  </si>
  <si>
    <t>14,541*0,750*1,500</t>
  </si>
  <si>
    <t>109</t>
  </si>
  <si>
    <t>965081611</t>
  </si>
  <si>
    <t>Odsekání soklíků rovných</t>
  </si>
  <si>
    <t>-1389058533</t>
  </si>
  <si>
    <t>Odsekání soklíků včetně otlučení podkladní omítky až na zdivo rovných</t>
  </si>
  <si>
    <t>3,000</t>
  </si>
  <si>
    <t>110</t>
  </si>
  <si>
    <t>966001211</t>
  </si>
  <si>
    <t>Odstranění lavičky stabilní zabetonované</t>
  </si>
  <si>
    <t>381419385</t>
  </si>
  <si>
    <t>Odstranění lavičky parkové stabilní zabetonované</t>
  </si>
  <si>
    <t>3+1+1+1</t>
  </si>
  <si>
    <t>111</t>
  </si>
  <si>
    <t>966005111</t>
  </si>
  <si>
    <t>Rozebrání a odstranění silničního zábradlí se sloupky osazenými s betonovými patkami</t>
  </si>
  <si>
    <t>-1926966527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</si>
  <si>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</si>
  <si>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Poznámka k položce:_x000d_
Demontáž psilničního ocelového zábradlí (Opatovská)</t>
  </si>
  <si>
    <t>112</t>
  </si>
  <si>
    <t>966006132</t>
  </si>
  <si>
    <t>Odstranění značek dopravních nebo orientačních se sloupky s betonovými patkami</t>
  </si>
  <si>
    <t>265061274</t>
  </si>
  <si>
    <t>Odstranění dopravních nebo orientačních značek se sloupkem s uložením hmot na vzdálenost do 20 m nebo s naložením na dopravní prostředek, se zásypem jam a jeho zhutněním s betonovou patkou</t>
  </si>
  <si>
    <t>Poznámka k položce:_x000d_
S uložením a zajištěním v rámci staveniště pro zpětnou montáž</t>
  </si>
  <si>
    <t>113</t>
  </si>
  <si>
    <t>966006211</t>
  </si>
  <si>
    <t>Odstranění svislých dopravních značek ze sloupů, sloupků nebo konzol</t>
  </si>
  <si>
    <t>581731619</t>
  </si>
  <si>
    <t>Odstranění (demontáž) svislých dopravních značek s odklizením materiálu na skládku na vzdálenost do 20 m nebo s naložením na dopravní prostředek ze sloupů, sloupků nebo konzol</t>
  </si>
  <si>
    <t>114</t>
  </si>
  <si>
    <t>966006251</t>
  </si>
  <si>
    <t>Odstranění zábrany parkovací zabetonovaného sloupku v do 800 mm</t>
  </si>
  <si>
    <t>1227709669</t>
  </si>
  <si>
    <t>Odstranění parkovací zábrany s odklizením materiálu na vzdálenost do 20 m nebo s naložením na dopravní prostředek sloupku zabetonovaného</t>
  </si>
  <si>
    <t>Poznámka k položce:_x000d_
Odstranění betonových sloupků u Peny marketu</t>
  </si>
  <si>
    <t>115</t>
  </si>
  <si>
    <t>-670036496</t>
  </si>
  <si>
    <t>Poznámka k položce:_x000d_
U jižní točité rampy_x000d_
Demontáž ocelového zábradlí u jižní točité rampy (!způsob provedení je věcí zhotovitele!) :_x000d_
- uvažován odvoz do kovošrotu (výzisk náleží objednateli)_x000d_
_x000d_
Demolice je uvažovaná jako kompletní práce vč. všech konstrukcí, mechanizmů, přípomocí, dodávek, nákladů apod. jinde neuvedených_x000d_
Položka mimo jiné obsahuje :_x000d_
- rozpojení jednotlivých materiálů a částí konstrukce_x000d_
- příprava materiálů pro odvoz na skládku_x000d_
- kropení a vytváření vodní clony či jiné zabránění vlivu demolice na okolí_x000d_
- kompletní BOZP_x000d_
- odpojení veškerých dilatací (i dílčích během demolic)_x000d_
- odstranění částí konstrukcí jinde neuvedených_x000d_
- manipulaci s hmotami v rámci objektu</t>
  </si>
  <si>
    <t>10,505</t>
  </si>
  <si>
    <t>116</t>
  </si>
  <si>
    <t>978036191</t>
  </si>
  <si>
    <t>Otlučení (osekání) cementových omítek vnějších ploch v rozsahu do 100 %</t>
  </si>
  <si>
    <t>-403234054</t>
  </si>
  <si>
    <t>Otlučení cementových omítek vnějších ploch s vyškrabáním spar zdiva a s očištěním povrchu, v rozsahu přes 80 do 100 %</t>
  </si>
  <si>
    <t>117</t>
  </si>
  <si>
    <t>979054451</t>
  </si>
  <si>
    <t>Očištění vybouraných zámkových dlaždic s původním spárováním z kameniva těženého</t>
  </si>
  <si>
    <t>-518675642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</si>
  <si>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</si>
  <si>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Poznámka k položce:_x000d_
Obnova stávající zámkové dlažby_x000d_
- v rámci staveniště</t>
  </si>
  <si>
    <t>118</t>
  </si>
  <si>
    <t>985131111</t>
  </si>
  <si>
    <t>Očištění ploch stěn, rubu kleneb a podlah tlakovou vodou</t>
  </si>
  <si>
    <t>1254664139</t>
  </si>
  <si>
    <t>119</t>
  </si>
  <si>
    <t>985223110</t>
  </si>
  <si>
    <t>Přezdívání cihelného zdiva do aktivované malty do 1 m3</t>
  </si>
  <si>
    <t>1310418905</t>
  </si>
  <si>
    <t>Přezdívání zdiva do aktivované malty cihelného, objemu do 1 m3</t>
  </si>
  <si>
    <t>120</t>
  </si>
  <si>
    <t>59623016</t>
  </si>
  <si>
    <t>cihla lícová plná rakouský formát 250x120x65mm</t>
  </si>
  <si>
    <t>-2089918318</t>
  </si>
  <si>
    <t>Odhad - 15% (uvažovaná spotřeba 375 ks/m3)</t>
  </si>
  <si>
    <t>121</t>
  </si>
  <si>
    <t>985324211</t>
  </si>
  <si>
    <t>Ochranný akrylátový nátěr betonu dvojnásobný s impregnací (OS-B)</t>
  </si>
  <si>
    <t>-1367439188</t>
  </si>
  <si>
    <t>Ochranný nátěr betonu akrylátový dvojnásobný s impregnací (OS-B)</t>
  </si>
  <si>
    <t>Poznámka k položce:_x000d_
Úprava stěny u Penny marketu (po demolicích)_x000d_
- úprava soklové části dle stávajícího provedení</t>
  </si>
  <si>
    <t>15,470*0,500</t>
  </si>
  <si>
    <t>122</t>
  </si>
  <si>
    <t>997013501</t>
  </si>
  <si>
    <t>Odvoz suti a vybouraných hmot na skládku nebo meziskládku do 1 km se složením</t>
  </si>
  <si>
    <t>-493854421</t>
  </si>
  <si>
    <t>Odvoz suti a vybouraných hmot na skládku nebo meziskládku se složením, na vzdálenost do 1 km</t>
  </si>
  <si>
    <t>Poznámka k položce:_x000d_
Pro zbourání betonové konstrukce u Penny marketu_x000d_
- skládku zajistí zhotovitel</t>
  </si>
  <si>
    <t>12,144</t>
  </si>
  <si>
    <t>123</t>
  </si>
  <si>
    <t>142095305</t>
  </si>
  <si>
    <t>Poznámka k položce:_x000d_
Schodiště u lomené rampy (jih)_x000d_
- odhad_x000d_
- skládku zajistí zhotovitel</t>
  </si>
  <si>
    <t>0,546</t>
  </si>
  <si>
    <t>124</t>
  </si>
  <si>
    <t>988455642</t>
  </si>
  <si>
    <t>Poznámka k položce:_x000d_
Úprava stěny u Penny marketu (po demolicích)_x000d_
- skládku zajistí zhotovitel</t>
  </si>
  <si>
    <t>0,027+2,166</t>
  </si>
  <si>
    <t>125</t>
  </si>
  <si>
    <t>997013509</t>
  </si>
  <si>
    <t>Příplatek k odvozu suti a vybouraných hmot na skládku ZKD 1 km přes 1 km</t>
  </si>
  <si>
    <t>-1253037619</t>
  </si>
  <si>
    <t>Odvoz suti a vybouraných hmot na skládku nebo meziskládku se složením, na vzdálenost Příplatek k ceně za každý další i započatý 1 km přes 1 km</t>
  </si>
  <si>
    <t>Poznámka k položce:_x000d_
Pro zbourání betonové konstrukce u Penny marketu_x000d_
- skládku zajistí zhotovitel_x000d_
- uvažováno 20 km (tzn. 19 km v této položce)</t>
  </si>
  <si>
    <t>12,144*19 'Přepočtené koeficientem množství</t>
  </si>
  <si>
    <t>126</t>
  </si>
  <si>
    <t>1339913094</t>
  </si>
  <si>
    <t>Poznámka k položce:_x000d_
Schodiště u lomené rampy (jih)_x000d_
- odhad_x000d_
- skládku zajistí zhotovitel_x000d_
- uvažováno 20 km (tzn. 19 km v této položce)</t>
  </si>
  <si>
    <t>0,546*19 'Přepočtené koeficientem množství</t>
  </si>
  <si>
    <t>127</t>
  </si>
  <si>
    <t>530073976</t>
  </si>
  <si>
    <t>Poznámka k položce:_x000d_
Úprava stěny u Penny marketu (po demolicích)_x000d_
- skládku zajistí zhotovitel_x000d_
- uvažováno 20 km (tzn. 19 km v této položce)</t>
  </si>
  <si>
    <t>2,193*19 'Přepočtené koeficientem množství</t>
  </si>
  <si>
    <t>128</t>
  </si>
  <si>
    <t>997013601</t>
  </si>
  <si>
    <t>Poplatek za uložení na skládce (skládkovné) stavebního odpadu betonového kód odpadu 17 01 01</t>
  </si>
  <si>
    <t>-133485555</t>
  </si>
  <si>
    <t>Poplatek za uložení stavebního odpadu na skládce (skládkovné) z prostého betonu zatříděného do Katalogu odpadů pod kódem 17 01 01</t>
  </si>
  <si>
    <t>129</t>
  </si>
  <si>
    <t>-929077085</t>
  </si>
  <si>
    <t>Poznámka k položce:_x000d_
Pro bourání původní zídky rampy_x000d_
- skládku zajistí zhotovitel</t>
  </si>
  <si>
    <t>39,262</t>
  </si>
  <si>
    <t>130</t>
  </si>
  <si>
    <t>109461837</t>
  </si>
  <si>
    <t>131</t>
  </si>
  <si>
    <t>997013603</t>
  </si>
  <si>
    <t>Poplatek za uložení na skládce (skládkovné) stavebního odpadu cihelného kód odpadu 17 01 02</t>
  </si>
  <si>
    <t>1500509273</t>
  </si>
  <si>
    <t>Poplatek za uložení stavebního odpadu na skládce (skládkovné) cihelného zatříděného do Katalogu odpadů pod kódem 17 01 02</t>
  </si>
  <si>
    <t>Poznámka k položce:_x000d_
Pro přezdívání a bourání z cihel_x000d_
- skládku zajistí zhotovitel</t>
  </si>
  <si>
    <t>Přezdívání</t>
  </si>
  <si>
    <t>1,854</t>
  </si>
  <si>
    <t>Bourání</t>
  </si>
  <si>
    <t>32,859</t>
  </si>
  <si>
    <t>132</t>
  </si>
  <si>
    <t>-34349226</t>
  </si>
  <si>
    <t>133</t>
  </si>
  <si>
    <t>-1263014396</t>
  </si>
  <si>
    <t>Poznámka k položce:_x000d_
Pro lavičky_x000d_
- skládku zajistí zhotovitel</t>
  </si>
  <si>
    <t>2,410</t>
  </si>
  <si>
    <t>134</t>
  </si>
  <si>
    <t>1640263737</t>
  </si>
  <si>
    <t>Odstranění</t>
  </si>
  <si>
    <t>37,803</t>
  </si>
  <si>
    <t>Frézování</t>
  </si>
  <si>
    <t>49,376</t>
  </si>
  <si>
    <t>135</t>
  </si>
  <si>
    <t>997013811</t>
  </si>
  <si>
    <t>Poplatek za uložení na skládce (skládkovné) stavebního odpadu dřevěného kód odpadu 17 02 01</t>
  </si>
  <si>
    <t>-730866001</t>
  </si>
  <si>
    <t>Poplatek za uložení stavebního odpadu na skládce (skládkovné) dřevěného zatříděného do Katalogu odpadů pod kódem 17 02 01</t>
  </si>
  <si>
    <t>Poznámka k položce:_x000d_
Kácené dřeviny_x000d_
- uvažováno se skládkou (zajištění likvidace a skládky je věcí zhotovitele)</t>
  </si>
  <si>
    <t>Odhad hmotnosti</t>
  </si>
  <si>
    <t>2 "t" *3 "ks"</t>
  </si>
  <si>
    <t>136</t>
  </si>
  <si>
    <t>-114066076</t>
  </si>
  <si>
    <t>137</t>
  </si>
  <si>
    <t>237404040</t>
  </si>
  <si>
    <t>Poznámka k položce:_x000d_
Pro bourání původní zídky rampy_x000d_
- skládku zajistí zhotovitel_x000d_
- uvažováno 20 km (tzn. 19 km v této položce)</t>
  </si>
  <si>
    <t>39,262*19 'Přepočtené koeficientem množství</t>
  </si>
  <si>
    <t>138</t>
  </si>
  <si>
    <t>997221121</t>
  </si>
  <si>
    <t>Vodorovná doprava suti z kusových materiálů nošením do 50 m</t>
  </si>
  <si>
    <t>499186060</t>
  </si>
  <si>
    <t>Vodorovná doprava suti nošením s naložením a se složením z kusových materiálů, na vzdálenost do 50 m</t>
  </si>
  <si>
    <t>Poznámka k položce:_x000d_
Obnova stávající zámkové dlažby_x000d_
- odvoz a přivezení k obnově v rámci staveniště</t>
  </si>
  <si>
    <t>2*2,210</t>
  </si>
  <si>
    <t>139</t>
  </si>
  <si>
    <t>997221129</t>
  </si>
  <si>
    <t>Příplatek ZKD 10 m u vodorovné dopravy suti z kusových materiálů nošením</t>
  </si>
  <si>
    <t>-2057972613</t>
  </si>
  <si>
    <t>Vodorovná doprava suti nošením s naložením a se složením z kusových materiálů, na vzdálenost Příplatek k ceně za každých dalších i započatých 10 m přes 50 m</t>
  </si>
  <si>
    <t>2*2,21</t>
  </si>
  <si>
    <t>4,42*15 'Přepočtené koeficientem množství</t>
  </si>
  <si>
    <t>140</t>
  </si>
  <si>
    <t>978051763</t>
  </si>
  <si>
    <t>141</t>
  </si>
  <si>
    <t>-444751267</t>
  </si>
  <si>
    <t>Poznámka k položce:_x000d_
Chodník - asfalty_x000d_
- skládku zajistí zhotovitel</t>
  </si>
  <si>
    <t>39,803</t>
  </si>
  <si>
    <t>142</t>
  </si>
  <si>
    <t>-1979906874</t>
  </si>
  <si>
    <t>Poznámka k položce:_x000d_
Chodník - ŠDA_x000d_
- skládku zajistí zhotovitel</t>
  </si>
  <si>
    <t>209,858</t>
  </si>
  <si>
    <t>143</t>
  </si>
  <si>
    <t>-1505598031</t>
  </si>
  <si>
    <t>Poznámka k položce:_x000d_
Pro přezdívání a bourání z cihel_x000d_
- skládku zajistí zhotovitel_x000d_
- uvažováno 20 km (tzn. 19 km v této položce)</t>
  </si>
  <si>
    <t>34,713*19 'Přepočtené koeficientem množství</t>
  </si>
  <si>
    <t>144</t>
  </si>
  <si>
    <t>-1602146470</t>
  </si>
  <si>
    <t>Poznámka k položce:_x000d_
Chodník - asfalty_x000d_
- skládku zajistí zhotovitel_x000d_
- uvažováno 20 km (tzn. 19 km v této položce)</t>
  </si>
  <si>
    <t>87,179*19 'Přepočtené koeficientem množství</t>
  </si>
  <si>
    <t>145</t>
  </si>
  <si>
    <t>595851999</t>
  </si>
  <si>
    <t>Poznámka k položce:_x000d_
Chodník - ŠDA_x000d_
- skládku zajistí zhotovitel_x000d_
- uvažováno 20 km (tzn. 19 km v této položce)</t>
  </si>
  <si>
    <t>209,858*19 'Přepočtené koeficientem množství</t>
  </si>
  <si>
    <t>146</t>
  </si>
  <si>
    <t>997221561</t>
  </si>
  <si>
    <t>Vodorovná doprava suti z kusových materiálů do 1 km</t>
  </si>
  <si>
    <t>83294729</t>
  </si>
  <si>
    <t>Vodorovná doprava suti bez naložení, ale se složením a s hrubým urovnáním z kusových materiálů, na vzdálenost do 1 km</t>
  </si>
  <si>
    <t>Poznámka k položce:_x000d_
Pro dlažbu_x000d_
- skládku zajistí zhotovitel</t>
  </si>
  <si>
    <t>19,723</t>
  </si>
  <si>
    <t>147</t>
  </si>
  <si>
    <t>997221569</t>
  </si>
  <si>
    <t>Příplatek ZKD 1 km u vodorovné dopravy suti z kusových materiálů</t>
  </si>
  <si>
    <t>-380761744</t>
  </si>
  <si>
    <t>Poznámka k položce:_x000d_
Pro dlažbu_x000d_
- uvažováno 20 km (tzn. 19 km v této položce)_x000d_
- skládku zajistí zhotovitel</t>
  </si>
  <si>
    <t>19,723*19 'Přepočtené koeficientem množství</t>
  </si>
  <si>
    <t>148</t>
  </si>
  <si>
    <t>-1779201959</t>
  </si>
  <si>
    <t>2,892</t>
  </si>
  <si>
    <t>149</t>
  </si>
  <si>
    <t>-1457325088</t>
  </si>
  <si>
    <t>Poznámka k položce:_x000d_
Pro demontáž ocelového zábradlí u jižní točité rampy_x000d_
Pro položku 966075141_x000d_
- skládku (předpokládá se odvoz do kovošrotu) zajistí zhotovitel</t>
  </si>
  <si>
    <t>0,189</t>
  </si>
  <si>
    <t>150</t>
  </si>
  <si>
    <t>103891234</t>
  </si>
  <si>
    <t>Poznámka k položce:_x000d_
Pro demontáž ocelového silničního zábradlí (Opatovská)_x000d_
Pro položku 966005111_x000d_
- skládku (předpokládá se odvoz do kovošrotu) zajistí zhotovitel</t>
  </si>
  <si>
    <t>1,610</t>
  </si>
  <si>
    <t>151</t>
  </si>
  <si>
    <t>644279321</t>
  </si>
  <si>
    <t>Poznámka k položce:_x000d_
Pro betonové sloupky u Penny marketu_x000d_
- skládku zajistí zhotovitel</t>
  </si>
  <si>
    <t>0,216</t>
  </si>
  <si>
    <t>152</t>
  </si>
  <si>
    <t>922378473</t>
  </si>
  <si>
    <t>Poznámka k položce:_x000d_
Chodník - dlažba_x000d_
- skládku zajistí zhotovitel</t>
  </si>
  <si>
    <t>23,256</t>
  </si>
  <si>
    <t>153</t>
  </si>
  <si>
    <t>335373122</t>
  </si>
  <si>
    <t>Poznámka k položce:_x000d_
Pro lavičky_x000d_
- uvažováno 20 km (tzn. 19 km v této položce)_x000d_
- skládku zajistí zhotovitel</t>
  </si>
  <si>
    <t>2,892*19 'Přepočtené koeficientem množství</t>
  </si>
  <si>
    <t>154</t>
  </si>
  <si>
    <t>-1895870936</t>
  </si>
  <si>
    <t>Poznámka k položce:_x000d_
Pro demontáž ocelového zábradlí u jižní točité rampy_x000d_
Pro položku 966075141_x000d_
- skládku (předpokládá se odvoz do kovošrotu) zajistí zhotovitel_x000d_
- uvažováno 20 km (tzn. 19 km v této položce)</t>
  </si>
  <si>
    <t>0,189*19 'Přepočtené koeficientem množství</t>
  </si>
  <si>
    <t>155</t>
  </si>
  <si>
    <t>-381943952</t>
  </si>
  <si>
    <t>Poznámka k položce:_x000d_
Pro demontáž ocelového silničního zábradlí (Opatovská)_x000d_
Pro položku 966005111_x000d_
- skládku (předpokládá se odvoz do kovošrotu) zajistí zhotovitel_x000d_
- uvažováno 20 km (tzn. 19 km v této položce)</t>
  </si>
  <si>
    <t>1,61*19 'Přepočtené koeficientem množství</t>
  </si>
  <si>
    <t>156</t>
  </si>
  <si>
    <t>529808491</t>
  </si>
  <si>
    <t>Poznámka k položce:_x000d_
Pro betonové sloupky u Penny marketu_x000d_
- skládku zajistí zhotovitel_x000d_
- uvažováno 20 km (tzn. 19 km v této položce)</t>
  </si>
  <si>
    <t>0,216*19 'Přepočtené koeficientem množství</t>
  </si>
  <si>
    <t>157</t>
  </si>
  <si>
    <t>1040058282</t>
  </si>
  <si>
    <t>Poznámka k položce:_x000d_
Chodník - dlažba_x000d_
- skládku zajistí zhotovitel_x000d_
- uvažováno 20 km (tzn. 19 km v této položce)</t>
  </si>
  <si>
    <t>23,256*19 'Přepočtené koeficientem množství</t>
  </si>
  <si>
    <t>158</t>
  </si>
  <si>
    <t>997221611</t>
  </si>
  <si>
    <t>-1420513587</t>
  </si>
  <si>
    <t>Nakládání na dopravní prostředky pro vodorovnou dopravu suti</t>
  </si>
  <si>
    <t>Poznámka k položce:_x000d_
Pro přezdívání a bourání z cihel</t>
  </si>
  <si>
    <t>159</t>
  </si>
  <si>
    <t>-1043271711</t>
  </si>
  <si>
    <t>Poznámka k položce:_x000d_
Pro zbourání betonové konstrukce u Penny marketu</t>
  </si>
  <si>
    <t>160</t>
  </si>
  <si>
    <t>-1808903905</t>
  </si>
  <si>
    <t>161</t>
  </si>
  <si>
    <t>-1735485298</t>
  </si>
  <si>
    <t>Poznámka k položce:_x000d_
Pro demontáž ocelového zábradlí u jižní točité rampy_x000d_
Pro položku 966075141</t>
  </si>
  <si>
    <t>162</t>
  </si>
  <si>
    <t>997221615</t>
  </si>
  <si>
    <t>-1716346480</t>
  </si>
  <si>
    <t>163</t>
  </si>
  <si>
    <t>-209436147</t>
  </si>
  <si>
    <t>164</t>
  </si>
  <si>
    <t>2020643885</t>
  </si>
  <si>
    <t>165</t>
  </si>
  <si>
    <t>997221655</t>
  </si>
  <si>
    <t>-463428136</t>
  </si>
  <si>
    <t>166</t>
  </si>
  <si>
    <t>998231311</t>
  </si>
  <si>
    <t>Přesun hmot pro sadovnické a krajinářské úpravy vodorovně do 5000 m</t>
  </si>
  <si>
    <t>-900169436</t>
  </si>
  <si>
    <t>Přesun hmot pro sadovnické a krajinářské úpravy - strojně dopravní vzdálenost do 5000 m</t>
  </si>
  <si>
    <t>167</t>
  </si>
  <si>
    <t>711121131</t>
  </si>
  <si>
    <t>Provedení izolace proti zemní vlhkosti vodorovné za horka nátěrem asfaltovým</t>
  </si>
  <si>
    <t>-1922267997</t>
  </si>
  <si>
    <t>Provedení izolace proti zemní vlhkosti natěradly a tmely za horka na ploše vodorovné V nátěrem asfaltovým</t>
  </si>
  <si>
    <t>2*0,600*10,800*1,1</t>
  </si>
  <si>
    <t>168</t>
  </si>
  <si>
    <t>11163150</t>
  </si>
  <si>
    <t>lak penetrační asfaltový</t>
  </si>
  <si>
    <t>-1590635685</t>
  </si>
  <si>
    <t>7,128*0,0015 'Přepočtené koeficientem množství</t>
  </si>
  <si>
    <t>169</t>
  </si>
  <si>
    <t>11163152</t>
  </si>
  <si>
    <t>lak hydroizolační asfaltový</t>
  </si>
  <si>
    <t>1717576052</t>
  </si>
  <si>
    <t>170</t>
  </si>
  <si>
    <t>711122131</t>
  </si>
  <si>
    <t>Provedení izolace proti zemní vlhkosti svislé za horka nátěrem asfaltovým</t>
  </si>
  <si>
    <t>479823933</t>
  </si>
  <si>
    <t>Provedení izolace proti zemní vlhkosti natěradly a tmely za horka na ploše svislé S nátěrem asfaltovým</t>
  </si>
  <si>
    <t>Poznámka k položce:_x000d_
Úprava stěny u Penny marketu (po demolicích)_x000d_
- pod úrovní terénu</t>
  </si>
  <si>
    <t>15,470*0,750</t>
  </si>
  <si>
    <t>171</t>
  </si>
  <si>
    <t>-1632119707</t>
  </si>
  <si>
    <t>11,603*0,0017 'Přepočtené koeficientem množství</t>
  </si>
  <si>
    <t>172</t>
  </si>
  <si>
    <t>11163155</t>
  </si>
  <si>
    <t>lak hydroizolační z modifikovaného asfaltu</t>
  </si>
  <si>
    <t>-1072881221</t>
  </si>
  <si>
    <t>173</t>
  </si>
  <si>
    <t>711141559</t>
  </si>
  <si>
    <t>Provedení izolace proti zemní vlhkosti pásy přitavením vodorovné NAIP</t>
  </si>
  <si>
    <t>716931780</t>
  </si>
  <si>
    <t>Provedení izolace proti zemní vlhkosti pásy přitavením NAIP na ploše vodorovné V</t>
  </si>
  <si>
    <t>0,600*10,800*1,1</t>
  </si>
  <si>
    <t>174</t>
  </si>
  <si>
    <t>62832001</t>
  </si>
  <si>
    <t>pás asfaltový natavitelný oxidovaný tl 3,5mm typu V60 S35 s vložkou ze skleněné rohože, s jemnozrnným minerálním posypem</t>
  </si>
  <si>
    <t>311576504</t>
  </si>
  <si>
    <t>7,128*1,15 'Přepočtené koeficientem množství</t>
  </si>
  <si>
    <t>175</t>
  </si>
  <si>
    <t>711142559</t>
  </si>
  <si>
    <t>Provedení izolace proti zemní vlhkosti pásy přitavením svislé NAIP</t>
  </si>
  <si>
    <t>-1730335637</t>
  </si>
  <si>
    <t>Provedení izolace proti zemní vlhkosti pásy přitavením NAIP na ploše svislé S</t>
  </si>
  <si>
    <t>176</t>
  </si>
  <si>
    <t>62832134</t>
  </si>
  <si>
    <t>pás asfaltový natavitelný oxidovaný tl 4,0mm typu V60 S40 s vložkou ze skleněné rohože, s jemnozrnným minerálním posypem</t>
  </si>
  <si>
    <t>-168404815</t>
  </si>
  <si>
    <t>11,603*1,2 'Přepočtené koeficientem množství</t>
  </si>
  <si>
    <t>177</t>
  </si>
  <si>
    <t>998711181</t>
  </si>
  <si>
    <t>Příplatek k přesunu hmot tonážní 711 prováděný bez použití mechanizace</t>
  </si>
  <si>
    <t>-1100971755</t>
  </si>
  <si>
    <t>Přesun hmot pro izolace proti vodě, vlhkosti a plynům stanovený z hmotnosti přesunovaného materiálu Příplatek k cenám za přesun prováděný bez použití mechanizace pro jakoukoliv výšku objektu</t>
  </si>
  <si>
    <t>178</t>
  </si>
  <si>
    <t>998711192</t>
  </si>
  <si>
    <t>Příplatek k přesunu hmot tonážní 711 za zvětšený přesun do 100 m</t>
  </si>
  <si>
    <t>44637095</t>
  </si>
  <si>
    <t>Přesun hmot pro izolace proti vodě, vlhkosti a plynům stanovený z hmotnosti přesunovaného materiálu Příplatek k cenám za zvětšený přesun přes vymezenou největší dopravní vzdálenost do 100 m</t>
  </si>
  <si>
    <t>715</t>
  </si>
  <si>
    <t>Izolace proti chemickým vlivům</t>
  </si>
  <si>
    <t>179</t>
  </si>
  <si>
    <t>715132001</t>
  </si>
  <si>
    <t>Provedení izolace proti chemickým vlivům stěn nebo soklů foliemi lepenými celoplošně</t>
  </si>
  <si>
    <t>46856437</t>
  </si>
  <si>
    <t>Provedení izolace stavebních konstrukcí fóliemi lepenými celoplošně, s penetrací stěn nebo soklů</t>
  </si>
  <si>
    <t>Poznámka k položce:_x000d_
Úprava stěny u Penny marketu (po demolicích)_x000d_
- dodatečná izolace pod terénem</t>
  </si>
  <si>
    <t>180</t>
  </si>
  <si>
    <t>28323007</t>
  </si>
  <si>
    <t>fólie profilovaná (nopová) HDPE s integrovanou omítací mřížkou s výškou nopů 8mm</t>
  </si>
  <si>
    <t>2146192227</t>
  </si>
  <si>
    <t>11,603*1,1 'Přepočtené koeficientem množství</t>
  </si>
  <si>
    <t>181</t>
  </si>
  <si>
    <t>28323009</t>
  </si>
  <si>
    <t>lišta ukončovací pro drenážní fólie profilované tl 8mm</t>
  </si>
  <si>
    <t>-1725827198</t>
  </si>
  <si>
    <t>15,47+2*0,750</t>
  </si>
  <si>
    <t>16,97*1,1 'Přepočtené koeficientem množství</t>
  </si>
  <si>
    <t>783</t>
  </si>
  <si>
    <t>Dokončovací práce - nátěry</t>
  </si>
  <si>
    <t>182</t>
  </si>
  <si>
    <t>783801505</t>
  </si>
  <si>
    <t>Omytí omítek s odmaštěním před provedením nátěru</t>
  </si>
  <si>
    <t>-1910575602</t>
  </si>
  <si>
    <t>Příprava podkladu omítek před provedením nátěru omytí s odmaštěním a následným opláchnutím</t>
  </si>
  <si>
    <t>Poznámka k položce:_x000d_
Úprava stěny u Penny marketu (po demolicích)_x000d_
- nátěr omítky nad soklem</t>
  </si>
  <si>
    <t>15,470*((3,400+1,200)/2)-15,470*0,500</t>
  </si>
  <si>
    <t>183</t>
  </si>
  <si>
    <t>783823133</t>
  </si>
  <si>
    <t>Penetrační silikátový nátěr hladkých, tenkovrstvých zrnitých nebo štukových omítek</t>
  </si>
  <si>
    <t>1366156038</t>
  </si>
  <si>
    <t>Penetrační nátěr omítek hladkých omítek hladkých, zrnitých tenkovrstvých nebo štukových stupně členitosti 1 a 2 silikátový</t>
  </si>
  <si>
    <t>184</t>
  </si>
  <si>
    <t>783826313</t>
  </si>
  <si>
    <t>Mikroarmovací silikátový nátěr omítek</t>
  </si>
  <si>
    <t>691350035</t>
  </si>
  <si>
    <t>Nátěr omítek se schopností překlenutí trhlin mikroarmovací silikátový</t>
  </si>
  <si>
    <t>Poznámka k položce:_x000d_
Úprava stěny u Penny marketu (po demolicích)_x000d_
- nátěr omítky nad soklem_x000d_
- barevné provedení dle okolních stávajících ploch</t>
  </si>
  <si>
    <t>185</t>
  </si>
  <si>
    <t>039203000</t>
  </si>
  <si>
    <t>Úprava terénu po zrušení zařízení staveniště</t>
  </si>
  <si>
    <t>-1492615972</t>
  </si>
  <si>
    <t>Poznámka k položce:_x000d_
Úprava terénu a ploch po dokončení stavebních a jiných úprav_x000d_
- zahrnuje veškeré úklidy, čištění a jiné práce související s uvedením stavbou dotčených ploch a prostor do původního stavu</t>
  </si>
  <si>
    <t>Soupis:</t>
  </si>
  <si>
    <t>201.21 - Rozvojová péče - 3 letá</t>
  </si>
  <si>
    <t>Těchlovice u Stříbra</t>
  </si>
  <si>
    <t>SPÚ, KPÚ, pro PK, Pobočka Tachov</t>
  </si>
  <si>
    <t>183911125R</t>
  </si>
  <si>
    <t>Kontrola kotvení stromů</t>
  </si>
  <si>
    <t>1834132192</t>
  </si>
  <si>
    <t>3 stromy po dobu 3 let</t>
  </si>
  <si>
    <t>3*3</t>
  </si>
  <si>
    <t>-342069915</t>
  </si>
  <si>
    <t xml:space="preserve">"výměna poškozených - za 3 roky - odhad"  1*3*3</t>
  </si>
  <si>
    <t>60591255</t>
  </si>
  <si>
    <t>367188489</t>
  </si>
  <si>
    <t>184911111</t>
  </si>
  <si>
    <t>-1358134017</t>
  </si>
  <si>
    <t>Znovuuvázání dřeviny jedním úvazkem ke stávajícímu kůlu</t>
  </si>
  <si>
    <t>předpoklad - obnova úvazků u 1/3 stromů - 1x za rok - celkem 3 roky</t>
  </si>
  <si>
    <t>61894004R</t>
  </si>
  <si>
    <t>1178967576</t>
  </si>
  <si>
    <t>provaz kokosový dvoužílový</t>
  </si>
  <si>
    <t>bavlněný úvazek</t>
  </si>
  <si>
    <t>2,0*9</t>
  </si>
  <si>
    <t>1791951878</t>
  </si>
  <si>
    <t>zálivka - 6x opakování za 1 rok - celkem 3 roky</t>
  </si>
  <si>
    <t>3*0,05*6*3</t>
  </si>
  <si>
    <t>1388846008</t>
  </si>
  <si>
    <t>2,7</t>
  </si>
  <si>
    <t>1911413222</t>
  </si>
  <si>
    <t>661781168</t>
  </si>
  <si>
    <t>-1251339942</t>
  </si>
  <si>
    <t xml:space="preserve">"odhad z 5 km"  2,7*4</t>
  </si>
  <si>
    <t>-883881760</t>
  </si>
  <si>
    <t>SEZNAM FIGUR</t>
  </si>
  <si>
    <t>Výměra</t>
  </si>
  <si>
    <t xml:space="preserve"> SO 201.2/ 201.21</t>
  </si>
  <si>
    <t>V_vody_zálivka</t>
  </si>
  <si>
    <t>objem vody pro zálivku rostlin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</si>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</sst>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29.28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42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42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9" t="s">
        <v>46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="2" customFormat="1" ht="25.92" customHeight="1">
      <c r="A26" s="41"/>
      <c r="B26" s="42"/>
      <c r="C26" s="43"/>
      <c r="D26" s="44" t="s">
        <v>47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48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49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50</v>
      </c>
      <c r="AL28" s="48"/>
      <c r="AM28" s="48"/>
      <c r="AN28" s="48"/>
      <c r="AO28" s="48"/>
      <c r="AP28" s="43"/>
      <c r="AQ28" s="43"/>
      <c r="AR28" s="47"/>
      <c r="BE28" s="33"/>
    </row>
    <row r="29" s="3" customFormat="1" ht="14.4" customHeight="1">
      <c r="A29" s="3"/>
      <c r="B29" s="49"/>
      <c r="C29" s="50"/>
      <c r="D29" s="34" t="s">
        <v>51</v>
      </c>
      <c r="E29" s="50"/>
      <c r="F29" s="34" t="s">
        <v>52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4" t="s">
        <v>53</v>
      </c>
      <c r="G30" s="50"/>
      <c r="H30" s="50"/>
      <c r="I30" s="50"/>
      <c r="J30" s="50"/>
      <c r="K30" s="50"/>
      <c r="L30" s="51">
        <v>0.14999999999999999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4" t="s">
        <v>54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4" t="s">
        <v>55</v>
      </c>
      <c r="G32" s="50"/>
      <c r="H32" s="50"/>
      <c r="I32" s="50"/>
      <c r="J32" s="50"/>
      <c r="K32" s="50"/>
      <c r="L32" s="51">
        <v>0.14999999999999999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4" t="s">
        <v>56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57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58</v>
      </c>
      <c r="U35" s="57"/>
      <c r="V35" s="57"/>
      <c r="W35" s="57"/>
      <c r="X35" s="59" t="s">
        <v>59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5" t="s">
        <v>60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1810501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Most, V Jezírkách X585 + Opatovská X583 - vyprac. PD na demol. mostu, proj. rekul., DV a zaj. IČ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Hlavní město Praha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 "","",AN8)</f>
        <v>11. 5. 2020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15.1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TSK hl. m. Prahy, a.s.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Pontex, spol. s r.o.</v>
      </c>
      <c r="AN49" s="67"/>
      <c r="AO49" s="67"/>
      <c r="AP49" s="67"/>
      <c r="AQ49" s="43"/>
      <c r="AR49" s="47"/>
      <c r="AS49" s="77" t="s">
        <v>61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25.6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>Pontex, spol. s r.o. (Daniel Stibůrek)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62</v>
      </c>
      <c r="D52" s="90"/>
      <c r="E52" s="90"/>
      <c r="F52" s="90"/>
      <c r="G52" s="90"/>
      <c r="H52" s="91"/>
      <c r="I52" s="92" t="s">
        <v>63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64</v>
      </c>
      <c r="AH52" s="90"/>
      <c r="AI52" s="90"/>
      <c r="AJ52" s="90"/>
      <c r="AK52" s="90"/>
      <c r="AL52" s="90"/>
      <c r="AM52" s="90"/>
      <c r="AN52" s="92" t="s">
        <v>65</v>
      </c>
      <c r="AO52" s="90"/>
      <c r="AP52" s="90"/>
      <c r="AQ52" s="94" t="s">
        <v>66</v>
      </c>
      <c r="AR52" s="47"/>
      <c r="AS52" s="95" t="s">
        <v>67</v>
      </c>
      <c r="AT52" s="96" t="s">
        <v>68</v>
      </c>
      <c r="AU52" s="96" t="s">
        <v>69</v>
      </c>
      <c r="AV52" s="96" t="s">
        <v>70</v>
      </c>
      <c r="AW52" s="96" t="s">
        <v>71</v>
      </c>
      <c r="AX52" s="96" t="s">
        <v>72</v>
      </c>
      <c r="AY52" s="96" t="s">
        <v>73</v>
      </c>
      <c r="AZ52" s="96" t="s">
        <v>74</v>
      </c>
      <c r="BA52" s="96" t="s">
        <v>75</v>
      </c>
      <c r="BB52" s="96" t="s">
        <v>76</v>
      </c>
      <c r="BC52" s="96" t="s">
        <v>77</v>
      </c>
      <c r="BD52" s="97" t="s">
        <v>78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ROUND(AG55+SUM(AG56:AG58),2)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80</v>
      </c>
      <c r="AR54" s="107"/>
      <c r="AS54" s="108">
        <f>ROUND(AS55+SUM(AS56:AS58),2)</f>
        <v>0</v>
      </c>
      <c r="AT54" s="109">
        <f>ROUND(SUM(AV54:AW54),2)</f>
        <v>0</v>
      </c>
      <c r="AU54" s="110">
        <f>ROUND(AU55+SUM(AU56:AU58),5)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ROUND(AZ55+SUM(AZ56:AZ58),2)</f>
        <v>0</v>
      </c>
      <c r="BA54" s="109">
        <f>ROUND(BA55+SUM(BA56:BA58),2)</f>
        <v>0</v>
      </c>
      <c r="BB54" s="109">
        <f>ROUND(BB55+SUM(BB56:BB58),2)</f>
        <v>0</v>
      </c>
      <c r="BC54" s="109">
        <f>ROUND(BC55+SUM(BC56:BC58),2)</f>
        <v>0</v>
      </c>
      <c r="BD54" s="111">
        <f>ROUND(BD55+SUM(BD56:BD58),2)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="7" customFormat="1" ht="16.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000 - Vedlejší a ostat...'!J30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'SO 000 - Vedlejší a ostat...'!P87</f>
        <v>0</v>
      </c>
      <c r="AV55" s="123">
        <f>'SO 000 - Vedlejší a ostat...'!J33</f>
        <v>0</v>
      </c>
      <c r="AW55" s="123">
        <f>'SO 000 - Vedlejší a ostat...'!J34</f>
        <v>0</v>
      </c>
      <c r="AX55" s="123">
        <f>'SO 000 - Vedlejší a ostat...'!J35</f>
        <v>0</v>
      </c>
      <c r="AY55" s="123">
        <f>'SO 000 - Vedlejší a ostat...'!J36</f>
        <v>0</v>
      </c>
      <c r="AZ55" s="123">
        <f>'SO 000 - Vedlejší a ostat...'!F33</f>
        <v>0</v>
      </c>
      <c r="BA55" s="123">
        <f>'SO 000 - Vedlejší a ostat...'!F34</f>
        <v>0</v>
      </c>
      <c r="BB55" s="123">
        <f>'SO 000 - Vedlejší a ostat...'!F35</f>
        <v>0</v>
      </c>
      <c r="BC55" s="123">
        <f>'SO 000 - Vedlejší a ostat...'!F36</f>
        <v>0</v>
      </c>
      <c r="BD55" s="125">
        <f>'SO 000 - Vedlejší a ostat...'!F37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92</v>
      </c>
    </row>
    <row r="56" s="7" customFormat="1" ht="16.5" customHeight="1">
      <c r="A56" s="114" t="s">
        <v>86</v>
      </c>
      <c r="B56" s="115"/>
      <c r="C56" s="116"/>
      <c r="D56" s="117" t="s">
        <v>93</v>
      </c>
      <c r="E56" s="117"/>
      <c r="F56" s="117"/>
      <c r="G56" s="117"/>
      <c r="H56" s="117"/>
      <c r="I56" s="118"/>
      <c r="J56" s="117" t="s">
        <v>94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 181 - Dopravně inženýr...'!J30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2">
        <v>0</v>
      </c>
      <c r="AT56" s="123">
        <f>ROUND(SUM(AV56:AW56),2)</f>
        <v>0</v>
      </c>
      <c r="AU56" s="124">
        <f>'SO 181 - Dopravně inženýr...'!P81</f>
        <v>0</v>
      </c>
      <c r="AV56" s="123">
        <f>'SO 181 - Dopravně inženýr...'!J33</f>
        <v>0</v>
      </c>
      <c r="AW56" s="123">
        <f>'SO 181 - Dopravně inženýr...'!J34</f>
        <v>0</v>
      </c>
      <c r="AX56" s="123">
        <f>'SO 181 - Dopravně inženýr...'!J35</f>
        <v>0</v>
      </c>
      <c r="AY56" s="123">
        <f>'SO 181 - Dopravně inženýr...'!J36</f>
        <v>0</v>
      </c>
      <c r="AZ56" s="123">
        <f>'SO 181 - Dopravně inženýr...'!F33</f>
        <v>0</v>
      </c>
      <c r="BA56" s="123">
        <f>'SO 181 - Dopravně inženýr...'!F34</f>
        <v>0</v>
      </c>
      <c r="BB56" s="123">
        <f>'SO 181 - Dopravně inženýr...'!F35</f>
        <v>0</v>
      </c>
      <c r="BC56" s="123">
        <f>'SO 181 - Dopravně inženýr...'!F36</f>
        <v>0</v>
      </c>
      <c r="BD56" s="125">
        <f>'SO 181 - Dopravně inženýr...'!F37</f>
        <v>0</v>
      </c>
      <c r="BE56" s="7"/>
      <c r="BT56" s="126" t="s">
        <v>90</v>
      </c>
      <c r="BV56" s="126" t="s">
        <v>84</v>
      </c>
      <c r="BW56" s="126" t="s">
        <v>95</v>
      </c>
      <c r="BX56" s="126" t="s">
        <v>5</v>
      </c>
      <c r="CL56" s="126" t="s">
        <v>19</v>
      </c>
      <c r="CM56" s="126" t="s">
        <v>92</v>
      </c>
    </row>
    <row r="57" s="7" customFormat="1" ht="24.75" customHeight="1">
      <c r="A57" s="114" t="s">
        <v>86</v>
      </c>
      <c r="B57" s="115"/>
      <c r="C57" s="116"/>
      <c r="D57" s="117" t="s">
        <v>96</v>
      </c>
      <c r="E57" s="117"/>
      <c r="F57" s="117"/>
      <c r="G57" s="117"/>
      <c r="H57" s="117"/>
      <c r="I57" s="118"/>
      <c r="J57" s="117" t="s">
        <v>97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201.1 - Demolice lávek'!J30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89</v>
      </c>
      <c r="AR57" s="121"/>
      <c r="AS57" s="122">
        <v>0</v>
      </c>
      <c r="AT57" s="123">
        <f>ROUND(SUM(AV57:AW57),2)</f>
        <v>0</v>
      </c>
      <c r="AU57" s="124">
        <f>'SO 201.1 - Demolice lávek'!P87</f>
        <v>0</v>
      </c>
      <c r="AV57" s="123">
        <f>'SO 201.1 - Demolice lávek'!J33</f>
        <v>0</v>
      </c>
      <c r="AW57" s="123">
        <f>'SO 201.1 - Demolice lávek'!J34</f>
        <v>0</v>
      </c>
      <c r="AX57" s="123">
        <f>'SO 201.1 - Demolice lávek'!J35</f>
        <v>0</v>
      </c>
      <c r="AY57" s="123">
        <f>'SO 201.1 - Demolice lávek'!J36</f>
        <v>0</v>
      </c>
      <c r="AZ57" s="123">
        <f>'SO 201.1 - Demolice lávek'!F33</f>
        <v>0</v>
      </c>
      <c r="BA57" s="123">
        <f>'SO 201.1 - Demolice lávek'!F34</f>
        <v>0</v>
      </c>
      <c r="BB57" s="123">
        <f>'SO 201.1 - Demolice lávek'!F35</f>
        <v>0</v>
      </c>
      <c r="BC57" s="123">
        <f>'SO 201.1 - Demolice lávek'!F36</f>
        <v>0</v>
      </c>
      <c r="BD57" s="125">
        <f>'SO 201.1 - Demolice lávek'!F37</f>
        <v>0</v>
      </c>
      <c r="BE57" s="7"/>
      <c r="BT57" s="126" t="s">
        <v>90</v>
      </c>
      <c r="BV57" s="126" t="s">
        <v>84</v>
      </c>
      <c r="BW57" s="126" t="s">
        <v>98</v>
      </c>
      <c r="BX57" s="126" t="s">
        <v>5</v>
      </c>
      <c r="CL57" s="126" t="s">
        <v>19</v>
      </c>
      <c r="CM57" s="126" t="s">
        <v>92</v>
      </c>
    </row>
    <row r="58" s="7" customFormat="1" ht="24.75" customHeight="1">
      <c r="A58" s="7"/>
      <c r="B58" s="115"/>
      <c r="C58" s="116"/>
      <c r="D58" s="117" t="s">
        <v>99</v>
      </c>
      <c r="E58" s="117"/>
      <c r="F58" s="117"/>
      <c r="G58" s="117"/>
      <c r="H58" s="117"/>
      <c r="I58" s="118"/>
      <c r="J58" s="117" t="s">
        <v>100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27">
        <f>ROUND(SUM(AG59:AG60),2)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89</v>
      </c>
      <c r="AR58" s="121"/>
      <c r="AS58" s="122">
        <f>ROUND(SUM(AS59:AS60),2)</f>
        <v>0</v>
      </c>
      <c r="AT58" s="123">
        <f>ROUND(SUM(AV58:AW58),2)</f>
        <v>0</v>
      </c>
      <c r="AU58" s="124">
        <f>ROUND(SUM(AU59:AU60),5)</f>
        <v>0</v>
      </c>
      <c r="AV58" s="123">
        <f>ROUND(AZ58*L29,2)</f>
        <v>0</v>
      </c>
      <c r="AW58" s="123">
        <f>ROUND(BA58*L30,2)</f>
        <v>0</v>
      </c>
      <c r="AX58" s="123">
        <f>ROUND(BB58*L29,2)</f>
        <v>0</v>
      </c>
      <c r="AY58" s="123">
        <f>ROUND(BC58*L30,2)</f>
        <v>0</v>
      </c>
      <c r="AZ58" s="123">
        <f>ROUND(SUM(AZ59:AZ60),2)</f>
        <v>0</v>
      </c>
      <c r="BA58" s="123">
        <f>ROUND(SUM(BA59:BA60),2)</f>
        <v>0</v>
      </c>
      <c r="BB58" s="123">
        <f>ROUND(SUM(BB59:BB60),2)</f>
        <v>0</v>
      </c>
      <c r="BC58" s="123">
        <f>ROUND(SUM(BC59:BC60),2)</f>
        <v>0</v>
      </c>
      <c r="BD58" s="125">
        <f>ROUND(SUM(BD59:BD60),2)</f>
        <v>0</v>
      </c>
      <c r="BE58" s="7"/>
      <c r="BS58" s="126" t="s">
        <v>81</v>
      </c>
      <c r="BT58" s="126" t="s">
        <v>90</v>
      </c>
      <c r="BV58" s="126" t="s">
        <v>84</v>
      </c>
      <c r="BW58" s="126" t="s">
        <v>101</v>
      </c>
      <c r="BX58" s="126" t="s">
        <v>5</v>
      </c>
      <c r="CL58" s="126" t="s">
        <v>19</v>
      </c>
      <c r="CM58" s="126" t="s">
        <v>92</v>
      </c>
    </row>
    <row r="59" s="4" customFormat="1" ht="23.25" customHeight="1">
      <c r="A59" s="114" t="s">
        <v>86</v>
      </c>
      <c r="B59" s="66"/>
      <c r="C59" s="128"/>
      <c r="D59" s="128"/>
      <c r="E59" s="129" t="s">
        <v>99</v>
      </c>
      <c r="F59" s="129"/>
      <c r="G59" s="129"/>
      <c r="H59" s="129"/>
      <c r="I59" s="129"/>
      <c r="J59" s="128"/>
      <c r="K59" s="129" t="s">
        <v>100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'SO 201.2 - Terénní a stav...'!J30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102</v>
      </c>
      <c r="AR59" s="68"/>
      <c r="AS59" s="132">
        <v>0</v>
      </c>
      <c r="AT59" s="133">
        <f>ROUND(SUM(AV59:AW59),2)</f>
        <v>0</v>
      </c>
      <c r="AU59" s="134">
        <f>'SO 201.2 - Terénní a stav...'!P95</f>
        <v>0</v>
      </c>
      <c r="AV59" s="133">
        <f>'SO 201.2 - Terénní a stav...'!J33</f>
        <v>0</v>
      </c>
      <c r="AW59" s="133">
        <f>'SO 201.2 - Terénní a stav...'!J34</f>
        <v>0</v>
      </c>
      <c r="AX59" s="133">
        <f>'SO 201.2 - Terénní a stav...'!J35</f>
        <v>0</v>
      </c>
      <c r="AY59" s="133">
        <f>'SO 201.2 - Terénní a stav...'!J36</f>
        <v>0</v>
      </c>
      <c r="AZ59" s="133">
        <f>'SO 201.2 - Terénní a stav...'!F33</f>
        <v>0</v>
      </c>
      <c r="BA59" s="133">
        <f>'SO 201.2 - Terénní a stav...'!F34</f>
        <v>0</v>
      </c>
      <c r="BB59" s="133">
        <f>'SO 201.2 - Terénní a stav...'!F35</f>
        <v>0</v>
      </c>
      <c r="BC59" s="133">
        <f>'SO 201.2 - Terénní a stav...'!F36</f>
        <v>0</v>
      </c>
      <c r="BD59" s="135">
        <f>'SO 201.2 - Terénní a stav...'!F37</f>
        <v>0</v>
      </c>
      <c r="BE59" s="4"/>
      <c r="BT59" s="136" t="s">
        <v>92</v>
      </c>
      <c r="BU59" s="136" t="s">
        <v>103</v>
      </c>
      <c r="BV59" s="136" t="s">
        <v>84</v>
      </c>
      <c r="BW59" s="136" t="s">
        <v>101</v>
      </c>
      <c r="BX59" s="136" t="s">
        <v>5</v>
      </c>
      <c r="CL59" s="136" t="s">
        <v>19</v>
      </c>
      <c r="CM59" s="136" t="s">
        <v>92</v>
      </c>
    </row>
    <row r="60" s="4" customFormat="1" ht="16.5" customHeight="1">
      <c r="A60" s="114" t="s">
        <v>86</v>
      </c>
      <c r="B60" s="66"/>
      <c r="C60" s="128"/>
      <c r="D60" s="128"/>
      <c r="E60" s="129" t="s">
        <v>104</v>
      </c>
      <c r="F60" s="129"/>
      <c r="G60" s="129"/>
      <c r="H60" s="129"/>
      <c r="I60" s="129"/>
      <c r="J60" s="128"/>
      <c r="K60" s="129" t="s">
        <v>105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'201.21 - Rozvojová péče -...'!J32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102</v>
      </c>
      <c r="AR60" s="68"/>
      <c r="AS60" s="137">
        <v>0</v>
      </c>
      <c r="AT60" s="138">
        <f>ROUND(SUM(AV60:AW60),2)</f>
        <v>0</v>
      </c>
      <c r="AU60" s="139">
        <f>'201.21 - Rozvojová péče -...'!P88</f>
        <v>0</v>
      </c>
      <c r="AV60" s="138">
        <f>'201.21 - Rozvojová péče -...'!J35</f>
        <v>0</v>
      </c>
      <c r="AW60" s="138">
        <f>'201.21 - Rozvojová péče -...'!J36</f>
        <v>0</v>
      </c>
      <c r="AX60" s="138">
        <f>'201.21 - Rozvojová péče -...'!J37</f>
        <v>0</v>
      </c>
      <c r="AY60" s="138">
        <f>'201.21 - Rozvojová péče -...'!J38</f>
        <v>0</v>
      </c>
      <c r="AZ60" s="138">
        <f>'201.21 - Rozvojová péče -...'!F35</f>
        <v>0</v>
      </c>
      <c r="BA60" s="138">
        <f>'201.21 - Rozvojová péče -...'!F36</f>
        <v>0</v>
      </c>
      <c r="BB60" s="138">
        <f>'201.21 - Rozvojová péče -...'!F37</f>
        <v>0</v>
      </c>
      <c r="BC60" s="138">
        <f>'201.21 - Rozvojová péče -...'!F38</f>
        <v>0</v>
      </c>
      <c r="BD60" s="140">
        <f>'201.21 - Rozvojová péče -...'!F39</f>
        <v>0</v>
      </c>
      <c r="BE60" s="4"/>
      <c r="BT60" s="136" t="s">
        <v>92</v>
      </c>
      <c r="BV60" s="136" t="s">
        <v>84</v>
      </c>
      <c r="BW60" s="136" t="s">
        <v>106</v>
      </c>
      <c r="BX60" s="136" t="s">
        <v>101</v>
      </c>
      <c r="CL60" s="136" t="s">
        <v>80</v>
      </c>
    </row>
    <row r="61" s="2" customFormat="1" ht="30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="2" customFormat="1" ht="6.96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4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</sheetData>
  <sheetProtection sheet="1" formatColumns="0" formatRows="0" objects="1" scenarios="1" spinCount="100000" saltValue="+D62tsUPICtmsMyGrWesZGYuwVa5imX4EAvg239sLGvSlJOML8P5vuacl/nkgYrX+3SoK/ziN4pAqETF6rmCtQ==" hashValue="ns+eeRmkeJ1lElBFOj1Abla5UORb/kj3DdpN+RPiy1RAuaJDNjIg21tlm82f9XyvE6sLyhw6auMknBqVBk6dOw==" algorithmName="SHA-512" password="CC35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0 - Vedlejší a ostat...'!C2" display="/"/>
    <hyperlink ref="A56" location="'SO 181 - Dopravně inženýr...'!C2" display="/"/>
    <hyperlink ref="A57" location="'SO 201.1 - Demolice lávek'!C2" display="/"/>
    <hyperlink ref="A59" location="'SO 201.2 - Terénní a stav...'!C2" display="/"/>
    <hyperlink ref="A60" location="'201.21 - Rozvojová péče -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92</v>
      </c>
    </row>
    <row r="4" s="1" customFormat="1" ht="24.96" customHeight="1">
      <c r="B4" s="22"/>
      <c r="D4" s="143" t="s">
        <v>107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Most, V Jezírkách X585 + Opatovská X583 - vyprac. PD na demol. mostu, proj. rekul., DV a zaj. IČ</v>
      </c>
      <c r="F7" s="145"/>
      <c r="G7" s="145"/>
      <c r="H7" s="145"/>
      <c r="L7" s="22"/>
    </row>
    <row r="8" s="2" customFormat="1" ht="12" customHeight="1">
      <c r="A8" s="41"/>
      <c r="B8" s="47"/>
      <c r="C8" s="41"/>
      <c r="D8" s="145" t="s">
        <v>108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8" t="s">
        <v>109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21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11. 5. 2020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21.84" customHeight="1">
      <c r="A13" s="41"/>
      <c r="B13" s="47"/>
      <c r="C13" s="41"/>
      <c r="D13" s="150" t="s">
        <v>26</v>
      </c>
      <c r="E13" s="41"/>
      <c r="F13" s="151" t="s">
        <v>110</v>
      </c>
      <c r="G13" s="41"/>
      <c r="H13" s="41"/>
      <c r="I13" s="150" t="s">
        <v>28</v>
      </c>
      <c r="J13" s="151" t="s">
        <v>29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30</v>
      </c>
      <c r="E14" s="41"/>
      <c r="F14" s="41"/>
      <c r="G14" s="41"/>
      <c r="H14" s="41"/>
      <c r="I14" s="145" t="s">
        <v>31</v>
      </c>
      <c r="J14" s="136" t="s">
        <v>32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5" t="s">
        <v>34</v>
      </c>
      <c r="J15" s="136" t="s">
        <v>35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36</v>
      </c>
      <c r="E17" s="41"/>
      <c r="F17" s="41"/>
      <c r="G17" s="41"/>
      <c r="H17" s="41"/>
      <c r="I17" s="145" t="s">
        <v>31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34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38</v>
      </c>
      <c r="E20" s="41"/>
      <c r="F20" s="41"/>
      <c r="G20" s="41"/>
      <c r="H20" s="41"/>
      <c r="I20" s="145" t="s">
        <v>31</v>
      </c>
      <c r="J20" s="136" t="s">
        <v>39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5" t="s">
        <v>34</v>
      </c>
      <c r="J21" s="136" t="s">
        <v>41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31</v>
      </c>
      <c r="J23" s="136" t="s">
        <v>39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44</v>
      </c>
      <c r="F24" s="41"/>
      <c r="G24" s="41"/>
      <c r="H24" s="41"/>
      <c r="I24" s="145" t="s">
        <v>34</v>
      </c>
      <c r="J24" s="136" t="s">
        <v>41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45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2"/>
      <c r="B27" s="153"/>
      <c r="C27" s="152"/>
      <c r="D27" s="152"/>
      <c r="E27" s="154" t="s">
        <v>80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7" t="s">
        <v>47</v>
      </c>
      <c r="E30" s="41"/>
      <c r="F30" s="41"/>
      <c r="G30" s="41"/>
      <c r="H30" s="41"/>
      <c r="I30" s="41"/>
      <c r="J30" s="158">
        <f>ROUND(J87,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9" t="s">
        <v>49</v>
      </c>
      <c r="G32" s="41"/>
      <c r="H32" s="41"/>
      <c r="I32" s="159" t="s">
        <v>48</v>
      </c>
      <c r="J32" s="159" t="s">
        <v>50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0" t="s">
        <v>51</v>
      </c>
      <c r="E33" s="145" t="s">
        <v>52</v>
      </c>
      <c r="F33" s="161">
        <f>ROUND((SUM(BE87:BE195)),  2)</f>
        <v>0</v>
      </c>
      <c r="G33" s="41"/>
      <c r="H33" s="41"/>
      <c r="I33" s="162">
        <v>0.20999999999999999</v>
      </c>
      <c r="J33" s="161">
        <f>ROUND(((SUM(BE87:BE195))*I33),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53</v>
      </c>
      <c r="F34" s="161">
        <f>ROUND((SUM(BF87:BF195)),  2)</f>
        <v>0</v>
      </c>
      <c r="G34" s="41"/>
      <c r="H34" s="41"/>
      <c r="I34" s="162">
        <v>0.14999999999999999</v>
      </c>
      <c r="J34" s="161">
        <f>ROUND(((SUM(BF87:BF195))*I34),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54</v>
      </c>
      <c r="F35" s="161">
        <f>ROUND((SUM(BG87:BG195)),  2)</f>
        <v>0</v>
      </c>
      <c r="G35" s="41"/>
      <c r="H35" s="41"/>
      <c r="I35" s="162">
        <v>0.20999999999999999</v>
      </c>
      <c r="J35" s="161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55</v>
      </c>
      <c r="F36" s="161">
        <f>ROUND((SUM(BH87:BH195)),  2)</f>
        <v>0</v>
      </c>
      <c r="G36" s="41"/>
      <c r="H36" s="41"/>
      <c r="I36" s="162">
        <v>0.14999999999999999</v>
      </c>
      <c r="J36" s="161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56</v>
      </c>
      <c r="F37" s="161">
        <f>ROUND((SUM(BI87:BI195)),  2)</f>
        <v>0</v>
      </c>
      <c r="G37" s="41"/>
      <c r="H37" s="41"/>
      <c r="I37" s="162">
        <v>0</v>
      </c>
      <c r="J37" s="161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3"/>
      <c r="D39" s="164" t="s">
        <v>57</v>
      </c>
      <c r="E39" s="165"/>
      <c r="F39" s="165"/>
      <c r="G39" s="166" t="s">
        <v>58</v>
      </c>
      <c r="H39" s="167" t="s">
        <v>59</v>
      </c>
      <c r="I39" s="165"/>
      <c r="J39" s="168">
        <f>SUM(J30:J37)</f>
        <v>0</v>
      </c>
      <c r="K39" s="169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111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4" t="str">
        <f>E7</f>
        <v>Most, V Jezírkách X585 + Opatovská X583 - vyprac. PD na demol. mostu, proj. rekul., DV a zaj. IČ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108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000 - Vedlejší a ostatní náklady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Hlavní město Praha</v>
      </c>
      <c r="G52" s="43"/>
      <c r="H52" s="43"/>
      <c r="I52" s="34" t="s">
        <v>24</v>
      </c>
      <c r="J52" s="75" t="str">
        <f>IF(J12="","",J12)</f>
        <v>11. 5. 2020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TSK hl. m. Prahy, a.s.</v>
      </c>
      <c r="G54" s="43"/>
      <c r="H54" s="43"/>
      <c r="I54" s="34" t="s">
        <v>38</v>
      </c>
      <c r="J54" s="39" t="str">
        <f>E21</f>
        <v>Pontex,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25.6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>Pontex, spol. s r.o. (Daniel Stibůrek)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5" t="s">
        <v>112</v>
      </c>
      <c r="D57" s="176"/>
      <c r="E57" s="176"/>
      <c r="F57" s="176"/>
      <c r="G57" s="176"/>
      <c r="H57" s="176"/>
      <c r="I57" s="176"/>
      <c r="J57" s="177" t="s">
        <v>113</v>
      </c>
      <c r="K57" s="176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79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114</v>
      </c>
    </row>
    <row r="60" s="9" customFormat="1" ht="24.96" customHeight="1">
      <c r="A60" s="9"/>
      <c r="B60" s="179"/>
      <c r="C60" s="180"/>
      <c r="D60" s="181" t="s">
        <v>115</v>
      </c>
      <c r="E60" s="182"/>
      <c r="F60" s="182"/>
      <c r="G60" s="182"/>
      <c r="H60" s="182"/>
      <c r="I60" s="182"/>
      <c r="J60" s="183">
        <f>J88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28"/>
      <c r="D61" s="186" t="s">
        <v>116</v>
      </c>
      <c r="E61" s="187"/>
      <c r="F61" s="187"/>
      <c r="G61" s="187"/>
      <c r="H61" s="187"/>
      <c r="I61" s="187"/>
      <c r="J61" s="188">
        <f>J89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28"/>
      <c r="D62" s="186" t="s">
        <v>117</v>
      </c>
      <c r="E62" s="187"/>
      <c r="F62" s="187"/>
      <c r="G62" s="187"/>
      <c r="H62" s="187"/>
      <c r="I62" s="187"/>
      <c r="J62" s="188">
        <f>J145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28"/>
      <c r="D63" s="186" t="s">
        <v>118</v>
      </c>
      <c r="E63" s="187"/>
      <c r="F63" s="187"/>
      <c r="G63" s="187"/>
      <c r="H63" s="187"/>
      <c r="I63" s="187"/>
      <c r="J63" s="188">
        <f>J151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28"/>
      <c r="D64" s="186" t="s">
        <v>119</v>
      </c>
      <c r="E64" s="187"/>
      <c r="F64" s="187"/>
      <c r="G64" s="187"/>
      <c r="H64" s="187"/>
      <c r="I64" s="187"/>
      <c r="J64" s="188">
        <f>J172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28"/>
      <c r="D65" s="186" t="s">
        <v>120</v>
      </c>
      <c r="E65" s="187"/>
      <c r="F65" s="187"/>
      <c r="G65" s="187"/>
      <c r="H65" s="187"/>
      <c r="I65" s="187"/>
      <c r="J65" s="188">
        <f>J178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28"/>
      <c r="D66" s="186" t="s">
        <v>121</v>
      </c>
      <c r="E66" s="187"/>
      <c r="F66" s="187"/>
      <c r="G66" s="187"/>
      <c r="H66" s="187"/>
      <c r="I66" s="187"/>
      <c r="J66" s="188">
        <f>J184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28"/>
      <c r="D67" s="186" t="s">
        <v>122</v>
      </c>
      <c r="E67" s="187"/>
      <c r="F67" s="187"/>
      <c r="G67" s="187"/>
      <c r="H67" s="187"/>
      <c r="I67" s="187"/>
      <c r="J67" s="188">
        <f>J190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5" t="s">
        <v>123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74" t="str">
        <f>E7</f>
        <v>Most, V Jezírkách X585 + Opatovská X583 - vyprac. PD na demol. mostu, proj. rekul., DV a zaj. IČ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108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72" t="str">
        <f>E9</f>
        <v>SO 000 - Vedlejší a ostatní náklady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22</v>
      </c>
      <c r="D81" s="43"/>
      <c r="E81" s="43"/>
      <c r="F81" s="29" t="str">
        <f>F12</f>
        <v>Hlavní město Praha</v>
      </c>
      <c r="G81" s="43"/>
      <c r="H81" s="43"/>
      <c r="I81" s="34" t="s">
        <v>24</v>
      </c>
      <c r="J81" s="75" t="str">
        <f>IF(J12="","",J12)</f>
        <v>11. 5. 2020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4" t="s">
        <v>30</v>
      </c>
      <c r="D83" s="43"/>
      <c r="E83" s="43"/>
      <c r="F83" s="29" t="str">
        <f>E15</f>
        <v>TSK hl. m. Prahy, a.s.</v>
      </c>
      <c r="G83" s="43"/>
      <c r="H83" s="43"/>
      <c r="I83" s="34" t="s">
        <v>38</v>
      </c>
      <c r="J83" s="39" t="str">
        <f>E21</f>
        <v>Pontex,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5.65" customHeight="1">
      <c r="A84" s="41"/>
      <c r="B84" s="42"/>
      <c r="C84" s="34" t="s">
        <v>36</v>
      </c>
      <c r="D84" s="43"/>
      <c r="E84" s="43"/>
      <c r="F84" s="29" t="str">
        <f>IF(E18="","",E18)</f>
        <v>Vyplň údaj</v>
      </c>
      <c r="G84" s="43"/>
      <c r="H84" s="43"/>
      <c r="I84" s="34" t="s">
        <v>43</v>
      </c>
      <c r="J84" s="39" t="str">
        <f>E24</f>
        <v>Pontex, spol. s r.o. (Daniel Stibůrek)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0.32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1" customFormat="1" ht="29.28" customHeight="1">
      <c r="A86" s="190"/>
      <c r="B86" s="191"/>
      <c r="C86" s="192" t="s">
        <v>124</v>
      </c>
      <c r="D86" s="193" t="s">
        <v>66</v>
      </c>
      <c r="E86" s="193" t="s">
        <v>62</v>
      </c>
      <c r="F86" s="193" t="s">
        <v>63</v>
      </c>
      <c r="G86" s="193" t="s">
        <v>125</v>
      </c>
      <c r="H86" s="193" t="s">
        <v>126</v>
      </c>
      <c r="I86" s="193" t="s">
        <v>127</v>
      </c>
      <c r="J86" s="193" t="s">
        <v>113</v>
      </c>
      <c r="K86" s="194" t="s">
        <v>128</v>
      </c>
      <c r="L86" s="195"/>
      <c r="M86" s="95" t="s">
        <v>80</v>
      </c>
      <c r="N86" s="96" t="s">
        <v>51</v>
      </c>
      <c r="O86" s="96" t="s">
        <v>129</v>
      </c>
      <c r="P86" s="96" t="s">
        <v>130</v>
      </c>
      <c r="Q86" s="96" t="s">
        <v>131</v>
      </c>
      <c r="R86" s="96" t="s">
        <v>132</v>
      </c>
      <c r="S86" s="96" t="s">
        <v>133</v>
      </c>
      <c r="T86" s="97" t="s">
        <v>134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</row>
    <row r="87" s="2" customFormat="1" ht="22.8" customHeight="1">
      <c r="A87" s="41"/>
      <c r="B87" s="42"/>
      <c r="C87" s="102" t="s">
        <v>135</v>
      </c>
      <c r="D87" s="43"/>
      <c r="E87" s="43"/>
      <c r="F87" s="43"/>
      <c r="G87" s="43"/>
      <c r="H87" s="43"/>
      <c r="I87" s="43"/>
      <c r="J87" s="196">
        <f>BK87</f>
        <v>0</v>
      </c>
      <c r="K87" s="43"/>
      <c r="L87" s="47"/>
      <c r="M87" s="98"/>
      <c r="N87" s="197"/>
      <c r="O87" s="99"/>
      <c r="P87" s="198">
        <f>P88</f>
        <v>0</v>
      </c>
      <c r="Q87" s="99"/>
      <c r="R87" s="198">
        <f>R88</f>
        <v>0</v>
      </c>
      <c r="S87" s="99"/>
      <c r="T87" s="199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81</v>
      </c>
      <c r="AU87" s="19" t="s">
        <v>114</v>
      </c>
      <c r="BK87" s="200">
        <f>BK88</f>
        <v>0</v>
      </c>
    </row>
    <row r="88" s="12" customFormat="1" ht="25.92" customHeight="1">
      <c r="A88" s="12"/>
      <c r="B88" s="201"/>
      <c r="C88" s="202"/>
      <c r="D88" s="203" t="s">
        <v>81</v>
      </c>
      <c r="E88" s="204" t="s">
        <v>136</v>
      </c>
      <c r="F88" s="204" t="s">
        <v>137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P89+P145+P151+P172+P178+P184+P190</f>
        <v>0</v>
      </c>
      <c r="Q88" s="209"/>
      <c r="R88" s="210">
        <f>R89+R145+R151+R172+R178+R184+R190</f>
        <v>0</v>
      </c>
      <c r="S88" s="209"/>
      <c r="T88" s="211">
        <f>T89+T145+T151+T172+T178+T184+T190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2" t="s">
        <v>138</v>
      </c>
      <c r="AT88" s="213" t="s">
        <v>81</v>
      </c>
      <c r="AU88" s="213" t="s">
        <v>82</v>
      </c>
      <c r="AY88" s="212" t="s">
        <v>139</v>
      </c>
      <c r="BK88" s="214">
        <f>BK89+BK145+BK151+BK172+BK178+BK184+BK190</f>
        <v>0</v>
      </c>
    </row>
    <row r="89" s="12" customFormat="1" ht="22.8" customHeight="1">
      <c r="A89" s="12"/>
      <c r="B89" s="201"/>
      <c r="C89" s="202"/>
      <c r="D89" s="203" t="s">
        <v>81</v>
      </c>
      <c r="E89" s="215" t="s">
        <v>140</v>
      </c>
      <c r="F89" s="215" t="s">
        <v>141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SUM(P90:P144)</f>
        <v>0</v>
      </c>
      <c r="Q89" s="209"/>
      <c r="R89" s="210">
        <f>SUM(R90:R144)</f>
        <v>0</v>
      </c>
      <c r="S89" s="209"/>
      <c r="T89" s="211">
        <f>SUM(T90:T144)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2" t="s">
        <v>138</v>
      </c>
      <c r="AT89" s="213" t="s">
        <v>81</v>
      </c>
      <c r="AU89" s="213" t="s">
        <v>90</v>
      </c>
      <c r="AY89" s="212" t="s">
        <v>139</v>
      </c>
      <c r="BK89" s="214">
        <f>SUM(BK90:BK144)</f>
        <v>0</v>
      </c>
    </row>
    <row r="90" s="2" customFormat="1" ht="14.4" customHeight="1">
      <c r="A90" s="41"/>
      <c r="B90" s="42"/>
      <c r="C90" s="217" t="s">
        <v>90</v>
      </c>
      <c r="D90" s="217" t="s">
        <v>142</v>
      </c>
      <c r="E90" s="218" t="s">
        <v>143</v>
      </c>
      <c r="F90" s="219" t="s">
        <v>144</v>
      </c>
      <c r="G90" s="220" t="s">
        <v>90</v>
      </c>
      <c r="H90" s="221">
        <v>1</v>
      </c>
      <c r="I90" s="222"/>
      <c r="J90" s="223">
        <f>ROUND(I90*H90,2)</f>
        <v>0</v>
      </c>
      <c r="K90" s="219" t="s">
        <v>145</v>
      </c>
      <c r="L90" s="47"/>
      <c r="M90" s="224" t="s">
        <v>80</v>
      </c>
      <c r="N90" s="225" t="s">
        <v>52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146</v>
      </c>
      <c r="AT90" s="228" t="s">
        <v>142</v>
      </c>
      <c r="AU90" s="228" t="s">
        <v>92</v>
      </c>
      <c r="AY90" s="19" t="s">
        <v>139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90</v>
      </c>
      <c r="BK90" s="229">
        <f>ROUND(I90*H90,2)</f>
        <v>0</v>
      </c>
      <c r="BL90" s="19" t="s">
        <v>146</v>
      </c>
      <c r="BM90" s="228" t="s">
        <v>147</v>
      </c>
    </row>
    <row r="91" s="2" customFormat="1">
      <c r="A91" s="41"/>
      <c r="B91" s="42"/>
      <c r="C91" s="43"/>
      <c r="D91" s="230" t="s">
        <v>148</v>
      </c>
      <c r="E91" s="43"/>
      <c r="F91" s="231" t="s">
        <v>144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148</v>
      </c>
      <c r="AU91" s="19" t="s">
        <v>92</v>
      </c>
    </row>
    <row r="92" s="2" customFormat="1">
      <c r="A92" s="41"/>
      <c r="B92" s="42"/>
      <c r="C92" s="43"/>
      <c r="D92" s="230" t="s">
        <v>149</v>
      </c>
      <c r="E92" s="43"/>
      <c r="F92" s="235" t="s">
        <v>150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149</v>
      </c>
      <c r="AU92" s="19" t="s">
        <v>92</v>
      </c>
    </row>
    <row r="93" s="13" customFormat="1">
      <c r="A93" s="13"/>
      <c r="B93" s="236"/>
      <c r="C93" s="237"/>
      <c r="D93" s="230" t="s">
        <v>151</v>
      </c>
      <c r="E93" s="238" t="s">
        <v>80</v>
      </c>
      <c r="F93" s="239" t="s">
        <v>90</v>
      </c>
      <c r="G93" s="237"/>
      <c r="H93" s="240">
        <v>1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151</v>
      </c>
      <c r="AU93" s="246" t="s">
        <v>92</v>
      </c>
      <c r="AV93" s="13" t="s">
        <v>92</v>
      </c>
      <c r="AW93" s="13" t="s">
        <v>42</v>
      </c>
      <c r="AX93" s="13" t="s">
        <v>82</v>
      </c>
      <c r="AY93" s="246" t="s">
        <v>139</v>
      </c>
    </row>
    <row r="94" s="14" customFormat="1">
      <c r="A94" s="14"/>
      <c r="B94" s="247"/>
      <c r="C94" s="248"/>
      <c r="D94" s="230" t="s">
        <v>151</v>
      </c>
      <c r="E94" s="249" t="s">
        <v>80</v>
      </c>
      <c r="F94" s="250" t="s">
        <v>152</v>
      </c>
      <c r="G94" s="248"/>
      <c r="H94" s="251">
        <v>1</v>
      </c>
      <c r="I94" s="252"/>
      <c r="J94" s="248"/>
      <c r="K94" s="248"/>
      <c r="L94" s="253"/>
      <c r="M94" s="254"/>
      <c r="N94" s="255"/>
      <c r="O94" s="255"/>
      <c r="P94" s="255"/>
      <c r="Q94" s="255"/>
      <c r="R94" s="255"/>
      <c r="S94" s="255"/>
      <c r="T94" s="25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7" t="s">
        <v>151</v>
      </c>
      <c r="AU94" s="257" t="s">
        <v>92</v>
      </c>
      <c r="AV94" s="14" t="s">
        <v>153</v>
      </c>
      <c r="AW94" s="14" t="s">
        <v>42</v>
      </c>
      <c r="AX94" s="14" t="s">
        <v>90</v>
      </c>
      <c r="AY94" s="257" t="s">
        <v>139</v>
      </c>
    </row>
    <row r="95" s="2" customFormat="1" ht="14.4" customHeight="1">
      <c r="A95" s="41"/>
      <c r="B95" s="42"/>
      <c r="C95" s="217" t="s">
        <v>92</v>
      </c>
      <c r="D95" s="217" t="s">
        <v>142</v>
      </c>
      <c r="E95" s="218" t="s">
        <v>154</v>
      </c>
      <c r="F95" s="219" t="s">
        <v>155</v>
      </c>
      <c r="G95" s="220" t="s">
        <v>156</v>
      </c>
      <c r="H95" s="221">
        <v>1</v>
      </c>
      <c r="I95" s="222"/>
      <c r="J95" s="223">
        <f>ROUND(I95*H95,2)</f>
        <v>0</v>
      </c>
      <c r="K95" s="219" t="s">
        <v>145</v>
      </c>
      <c r="L95" s="47"/>
      <c r="M95" s="224" t="s">
        <v>80</v>
      </c>
      <c r="N95" s="225" t="s">
        <v>52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146</v>
      </c>
      <c r="AT95" s="228" t="s">
        <v>142</v>
      </c>
      <c r="AU95" s="228" t="s">
        <v>92</v>
      </c>
      <c r="AY95" s="19" t="s">
        <v>139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90</v>
      </c>
      <c r="BK95" s="229">
        <f>ROUND(I95*H95,2)</f>
        <v>0</v>
      </c>
      <c r="BL95" s="19" t="s">
        <v>146</v>
      </c>
      <c r="BM95" s="228" t="s">
        <v>157</v>
      </c>
    </row>
    <row r="96" s="2" customFormat="1">
      <c r="A96" s="41"/>
      <c r="B96" s="42"/>
      <c r="C96" s="43"/>
      <c r="D96" s="230" t="s">
        <v>148</v>
      </c>
      <c r="E96" s="43"/>
      <c r="F96" s="231" t="s">
        <v>155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148</v>
      </c>
      <c r="AU96" s="19" t="s">
        <v>92</v>
      </c>
    </row>
    <row r="97" s="2" customFormat="1">
      <c r="A97" s="41"/>
      <c r="B97" s="42"/>
      <c r="C97" s="43"/>
      <c r="D97" s="230" t="s">
        <v>149</v>
      </c>
      <c r="E97" s="43"/>
      <c r="F97" s="235" t="s">
        <v>158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149</v>
      </c>
      <c r="AU97" s="19" t="s">
        <v>92</v>
      </c>
    </row>
    <row r="98" s="13" customFormat="1">
      <c r="A98" s="13"/>
      <c r="B98" s="236"/>
      <c r="C98" s="237"/>
      <c r="D98" s="230" t="s">
        <v>151</v>
      </c>
      <c r="E98" s="238" t="s">
        <v>80</v>
      </c>
      <c r="F98" s="239" t="s">
        <v>90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151</v>
      </c>
      <c r="AU98" s="246" t="s">
        <v>92</v>
      </c>
      <c r="AV98" s="13" t="s">
        <v>92</v>
      </c>
      <c r="AW98" s="13" t="s">
        <v>42</v>
      </c>
      <c r="AX98" s="13" t="s">
        <v>82</v>
      </c>
      <c r="AY98" s="246" t="s">
        <v>139</v>
      </c>
    </row>
    <row r="99" s="14" customFormat="1">
      <c r="A99" s="14"/>
      <c r="B99" s="247"/>
      <c r="C99" s="248"/>
      <c r="D99" s="230" t="s">
        <v>151</v>
      </c>
      <c r="E99" s="249" t="s">
        <v>80</v>
      </c>
      <c r="F99" s="250" t="s">
        <v>152</v>
      </c>
      <c r="G99" s="248"/>
      <c r="H99" s="251">
        <v>1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7" t="s">
        <v>151</v>
      </c>
      <c r="AU99" s="257" t="s">
        <v>92</v>
      </c>
      <c r="AV99" s="14" t="s">
        <v>153</v>
      </c>
      <c r="AW99" s="14" t="s">
        <v>42</v>
      </c>
      <c r="AX99" s="14" t="s">
        <v>90</v>
      </c>
      <c r="AY99" s="257" t="s">
        <v>139</v>
      </c>
    </row>
    <row r="100" s="2" customFormat="1" ht="14.4" customHeight="1">
      <c r="A100" s="41"/>
      <c r="B100" s="42"/>
      <c r="C100" s="217" t="s">
        <v>159</v>
      </c>
      <c r="D100" s="217" t="s">
        <v>142</v>
      </c>
      <c r="E100" s="218" t="s">
        <v>160</v>
      </c>
      <c r="F100" s="219" t="s">
        <v>161</v>
      </c>
      <c r="G100" s="220" t="s">
        <v>156</v>
      </c>
      <c r="H100" s="221">
        <v>1</v>
      </c>
      <c r="I100" s="222"/>
      <c r="J100" s="223">
        <f>ROUND(I100*H100,2)</f>
        <v>0</v>
      </c>
      <c r="K100" s="219" t="s">
        <v>145</v>
      </c>
      <c r="L100" s="47"/>
      <c r="M100" s="224" t="s">
        <v>80</v>
      </c>
      <c r="N100" s="225" t="s">
        <v>52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146</v>
      </c>
      <c r="AT100" s="228" t="s">
        <v>142</v>
      </c>
      <c r="AU100" s="228" t="s">
        <v>92</v>
      </c>
      <c r="AY100" s="19" t="s">
        <v>139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90</v>
      </c>
      <c r="BK100" s="229">
        <f>ROUND(I100*H100,2)</f>
        <v>0</v>
      </c>
      <c r="BL100" s="19" t="s">
        <v>146</v>
      </c>
      <c r="BM100" s="228" t="s">
        <v>162</v>
      </c>
    </row>
    <row r="101" s="2" customFormat="1">
      <c r="A101" s="41"/>
      <c r="B101" s="42"/>
      <c r="C101" s="43"/>
      <c r="D101" s="230" t="s">
        <v>148</v>
      </c>
      <c r="E101" s="43"/>
      <c r="F101" s="231" t="s">
        <v>161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148</v>
      </c>
      <c r="AU101" s="19" t="s">
        <v>92</v>
      </c>
    </row>
    <row r="102" s="2" customFormat="1">
      <c r="A102" s="41"/>
      <c r="B102" s="42"/>
      <c r="C102" s="43"/>
      <c r="D102" s="230" t="s">
        <v>149</v>
      </c>
      <c r="E102" s="43"/>
      <c r="F102" s="235" t="s">
        <v>163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149</v>
      </c>
      <c r="AU102" s="19" t="s">
        <v>92</v>
      </c>
    </row>
    <row r="103" s="13" customFormat="1">
      <c r="A103" s="13"/>
      <c r="B103" s="236"/>
      <c r="C103" s="237"/>
      <c r="D103" s="230" t="s">
        <v>151</v>
      </c>
      <c r="E103" s="238" t="s">
        <v>80</v>
      </c>
      <c r="F103" s="239" t="s">
        <v>90</v>
      </c>
      <c r="G103" s="237"/>
      <c r="H103" s="240">
        <v>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151</v>
      </c>
      <c r="AU103" s="246" t="s">
        <v>92</v>
      </c>
      <c r="AV103" s="13" t="s">
        <v>92</v>
      </c>
      <c r="AW103" s="13" t="s">
        <v>42</v>
      </c>
      <c r="AX103" s="13" t="s">
        <v>82</v>
      </c>
      <c r="AY103" s="246" t="s">
        <v>139</v>
      </c>
    </row>
    <row r="104" s="14" customFormat="1">
      <c r="A104" s="14"/>
      <c r="B104" s="247"/>
      <c r="C104" s="248"/>
      <c r="D104" s="230" t="s">
        <v>151</v>
      </c>
      <c r="E104" s="249" t="s">
        <v>80</v>
      </c>
      <c r="F104" s="250" t="s">
        <v>152</v>
      </c>
      <c r="G104" s="248"/>
      <c r="H104" s="251">
        <v>1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7" t="s">
        <v>151</v>
      </c>
      <c r="AU104" s="257" t="s">
        <v>92</v>
      </c>
      <c r="AV104" s="14" t="s">
        <v>153</v>
      </c>
      <c r="AW104" s="14" t="s">
        <v>42</v>
      </c>
      <c r="AX104" s="14" t="s">
        <v>90</v>
      </c>
      <c r="AY104" s="257" t="s">
        <v>139</v>
      </c>
    </row>
    <row r="105" s="2" customFormat="1" ht="14.4" customHeight="1">
      <c r="A105" s="41"/>
      <c r="B105" s="42"/>
      <c r="C105" s="217" t="s">
        <v>153</v>
      </c>
      <c r="D105" s="217" t="s">
        <v>142</v>
      </c>
      <c r="E105" s="218" t="s">
        <v>164</v>
      </c>
      <c r="F105" s="219" t="s">
        <v>165</v>
      </c>
      <c r="G105" s="220" t="s">
        <v>156</v>
      </c>
      <c r="H105" s="221">
        <v>1</v>
      </c>
      <c r="I105" s="222"/>
      <c r="J105" s="223">
        <f>ROUND(I105*H105,2)</f>
        <v>0</v>
      </c>
      <c r="K105" s="219" t="s">
        <v>145</v>
      </c>
      <c r="L105" s="47"/>
      <c r="M105" s="224" t="s">
        <v>80</v>
      </c>
      <c r="N105" s="225" t="s">
        <v>52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146</v>
      </c>
      <c r="AT105" s="228" t="s">
        <v>142</v>
      </c>
      <c r="AU105" s="228" t="s">
        <v>92</v>
      </c>
      <c r="AY105" s="19" t="s">
        <v>139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90</v>
      </c>
      <c r="BK105" s="229">
        <f>ROUND(I105*H105,2)</f>
        <v>0</v>
      </c>
      <c r="BL105" s="19" t="s">
        <v>146</v>
      </c>
      <c r="BM105" s="228" t="s">
        <v>166</v>
      </c>
    </row>
    <row r="106" s="2" customFormat="1">
      <c r="A106" s="41"/>
      <c r="B106" s="42"/>
      <c r="C106" s="43"/>
      <c r="D106" s="230" t="s">
        <v>148</v>
      </c>
      <c r="E106" s="43"/>
      <c r="F106" s="231" t="s">
        <v>165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148</v>
      </c>
      <c r="AU106" s="19" t="s">
        <v>92</v>
      </c>
    </row>
    <row r="107" s="2" customFormat="1">
      <c r="A107" s="41"/>
      <c r="B107" s="42"/>
      <c r="C107" s="43"/>
      <c r="D107" s="230" t="s">
        <v>149</v>
      </c>
      <c r="E107" s="43"/>
      <c r="F107" s="235" t="s">
        <v>167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149</v>
      </c>
      <c r="AU107" s="19" t="s">
        <v>92</v>
      </c>
    </row>
    <row r="108" s="13" customFormat="1">
      <c r="A108" s="13"/>
      <c r="B108" s="236"/>
      <c r="C108" s="237"/>
      <c r="D108" s="230" t="s">
        <v>151</v>
      </c>
      <c r="E108" s="238" t="s">
        <v>80</v>
      </c>
      <c r="F108" s="239" t="s">
        <v>90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151</v>
      </c>
      <c r="AU108" s="246" t="s">
        <v>92</v>
      </c>
      <c r="AV108" s="13" t="s">
        <v>92</v>
      </c>
      <c r="AW108" s="13" t="s">
        <v>42</v>
      </c>
      <c r="AX108" s="13" t="s">
        <v>82</v>
      </c>
      <c r="AY108" s="246" t="s">
        <v>139</v>
      </c>
    </row>
    <row r="109" s="14" customFormat="1">
      <c r="A109" s="14"/>
      <c r="B109" s="247"/>
      <c r="C109" s="248"/>
      <c r="D109" s="230" t="s">
        <v>151</v>
      </c>
      <c r="E109" s="249" t="s">
        <v>80</v>
      </c>
      <c r="F109" s="250" t="s">
        <v>152</v>
      </c>
      <c r="G109" s="248"/>
      <c r="H109" s="251">
        <v>1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7" t="s">
        <v>151</v>
      </c>
      <c r="AU109" s="257" t="s">
        <v>92</v>
      </c>
      <c r="AV109" s="14" t="s">
        <v>153</v>
      </c>
      <c r="AW109" s="14" t="s">
        <v>42</v>
      </c>
      <c r="AX109" s="14" t="s">
        <v>90</v>
      </c>
      <c r="AY109" s="257" t="s">
        <v>139</v>
      </c>
    </row>
    <row r="110" s="2" customFormat="1" ht="14.4" customHeight="1">
      <c r="A110" s="41"/>
      <c r="B110" s="42"/>
      <c r="C110" s="217" t="s">
        <v>138</v>
      </c>
      <c r="D110" s="217" t="s">
        <v>142</v>
      </c>
      <c r="E110" s="218" t="s">
        <v>168</v>
      </c>
      <c r="F110" s="219" t="s">
        <v>169</v>
      </c>
      <c r="G110" s="220" t="s">
        <v>156</v>
      </c>
      <c r="H110" s="221">
        <v>1</v>
      </c>
      <c r="I110" s="222"/>
      <c r="J110" s="223">
        <f>ROUND(I110*H110,2)</f>
        <v>0</v>
      </c>
      <c r="K110" s="219" t="s">
        <v>145</v>
      </c>
      <c r="L110" s="47"/>
      <c r="M110" s="224" t="s">
        <v>80</v>
      </c>
      <c r="N110" s="225" t="s">
        <v>52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146</v>
      </c>
      <c r="AT110" s="228" t="s">
        <v>142</v>
      </c>
      <c r="AU110" s="228" t="s">
        <v>92</v>
      </c>
      <c r="AY110" s="19" t="s">
        <v>139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90</v>
      </c>
      <c r="BK110" s="229">
        <f>ROUND(I110*H110,2)</f>
        <v>0</v>
      </c>
      <c r="BL110" s="19" t="s">
        <v>146</v>
      </c>
      <c r="BM110" s="228" t="s">
        <v>170</v>
      </c>
    </row>
    <row r="111" s="2" customFormat="1">
      <c r="A111" s="41"/>
      <c r="B111" s="42"/>
      <c r="C111" s="43"/>
      <c r="D111" s="230" t="s">
        <v>148</v>
      </c>
      <c r="E111" s="43"/>
      <c r="F111" s="231" t="s">
        <v>169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148</v>
      </c>
      <c r="AU111" s="19" t="s">
        <v>92</v>
      </c>
    </row>
    <row r="112" s="2" customFormat="1">
      <c r="A112" s="41"/>
      <c r="B112" s="42"/>
      <c r="C112" s="43"/>
      <c r="D112" s="230" t="s">
        <v>149</v>
      </c>
      <c r="E112" s="43"/>
      <c r="F112" s="235" t="s">
        <v>171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149</v>
      </c>
      <c r="AU112" s="19" t="s">
        <v>92</v>
      </c>
    </row>
    <row r="113" s="13" customFormat="1">
      <c r="A113" s="13"/>
      <c r="B113" s="236"/>
      <c r="C113" s="237"/>
      <c r="D113" s="230" t="s">
        <v>151</v>
      </c>
      <c r="E113" s="238" t="s">
        <v>80</v>
      </c>
      <c r="F113" s="239" t="s">
        <v>90</v>
      </c>
      <c r="G113" s="237"/>
      <c r="H113" s="240">
        <v>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151</v>
      </c>
      <c r="AU113" s="246" t="s">
        <v>92</v>
      </c>
      <c r="AV113" s="13" t="s">
        <v>92</v>
      </c>
      <c r="AW113" s="13" t="s">
        <v>42</v>
      </c>
      <c r="AX113" s="13" t="s">
        <v>82</v>
      </c>
      <c r="AY113" s="246" t="s">
        <v>139</v>
      </c>
    </row>
    <row r="114" s="14" customFormat="1">
      <c r="A114" s="14"/>
      <c r="B114" s="247"/>
      <c r="C114" s="248"/>
      <c r="D114" s="230" t="s">
        <v>151</v>
      </c>
      <c r="E114" s="249" t="s">
        <v>80</v>
      </c>
      <c r="F114" s="250" t="s">
        <v>152</v>
      </c>
      <c r="G114" s="248"/>
      <c r="H114" s="251">
        <v>1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7" t="s">
        <v>151</v>
      </c>
      <c r="AU114" s="257" t="s">
        <v>92</v>
      </c>
      <c r="AV114" s="14" t="s">
        <v>153</v>
      </c>
      <c r="AW114" s="14" t="s">
        <v>42</v>
      </c>
      <c r="AX114" s="14" t="s">
        <v>90</v>
      </c>
      <c r="AY114" s="257" t="s">
        <v>139</v>
      </c>
    </row>
    <row r="115" s="2" customFormat="1" ht="14.4" customHeight="1">
      <c r="A115" s="41"/>
      <c r="B115" s="42"/>
      <c r="C115" s="217" t="s">
        <v>172</v>
      </c>
      <c r="D115" s="217" t="s">
        <v>142</v>
      </c>
      <c r="E115" s="218" t="s">
        <v>173</v>
      </c>
      <c r="F115" s="219" t="s">
        <v>174</v>
      </c>
      <c r="G115" s="220" t="s">
        <v>156</v>
      </c>
      <c r="H115" s="221">
        <v>1</v>
      </c>
      <c r="I115" s="222"/>
      <c r="J115" s="223">
        <f>ROUND(I115*H115,2)</f>
        <v>0</v>
      </c>
      <c r="K115" s="219" t="s">
        <v>145</v>
      </c>
      <c r="L115" s="47"/>
      <c r="M115" s="224" t="s">
        <v>80</v>
      </c>
      <c r="N115" s="225" t="s">
        <v>52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146</v>
      </c>
      <c r="AT115" s="228" t="s">
        <v>142</v>
      </c>
      <c r="AU115" s="228" t="s">
        <v>92</v>
      </c>
      <c r="AY115" s="19" t="s">
        <v>139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90</v>
      </c>
      <c r="BK115" s="229">
        <f>ROUND(I115*H115,2)</f>
        <v>0</v>
      </c>
      <c r="BL115" s="19" t="s">
        <v>146</v>
      </c>
      <c r="BM115" s="228" t="s">
        <v>175</v>
      </c>
    </row>
    <row r="116" s="2" customFormat="1">
      <c r="A116" s="41"/>
      <c r="B116" s="42"/>
      <c r="C116" s="43"/>
      <c r="D116" s="230" t="s">
        <v>148</v>
      </c>
      <c r="E116" s="43"/>
      <c r="F116" s="231" t="s">
        <v>174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148</v>
      </c>
      <c r="AU116" s="19" t="s">
        <v>92</v>
      </c>
    </row>
    <row r="117" s="2" customFormat="1">
      <c r="A117" s="41"/>
      <c r="B117" s="42"/>
      <c r="C117" s="43"/>
      <c r="D117" s="230" t="s">
        <v>149</v>
      </c>
      <c r="E117" s="43"/>
      <c r="F117" s="235" t="s">
        <v>176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149</v>
      </c>
      <c r="AU117" s="19" t="s">
        <v>92</v>
      </c>
    </row>
    <row r="118" s="13" customFormat="1">
      <c r="A118" s="13"/>
      <c r="B118" s="236"/>
      <c r="C118" s="237"/>
      <c r="D118" s="230" t="s">
        <v>151</v>
      </c>
      <c r="E118" s="238" t="s">
        <v>80</v>
      </c>
      <c r="F118" s="239" t="s">
        <v>90</v>
      </c>
      <c r="G118" s="237"/>
      <c r="H118" s="240">
        <v>1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151</v>
      </c>
      <c r="AU118" s="246" t="s">
        <v>92</v>
      </c>
      <c r="AV118" s="13" t="s">
        <v>92</v>
      </c>
      <c r="AW118" s="13" t="s">
        <v>42</v>
      </c>
      <c r="AX118" s="13" t="s">
        <v>82</v>
      </c>
      <c r="AY118" s="246" t="s">
        <v>139</v>
      </c>
    </row>
    <row r="119" s="14" customFormat="1">
      <c r="A119" s="14"/>
      <c r="B119" s="247"/>
      <c r="C119" s="248"/>
      <c r="D119" s="230" t="s">
        <v>151</v>
      </c>
      <c r="E119" s="249" t="s">
        <v>80</v>
      </c>
      <c r="F119" s="250" t="s">
        <v>152</v>
      </c>
      <c r="G119" s="248"/>
      <c r="H119" s="251">
        <v>1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151</v>
      </c>
      <c r="AU119" s="257" t="s">
        <v>92</v>
      </c>
      <c r="AV119" s="14" t="s">
        <v>153</v>
      </c>
      <c r="AW119" s="14" t="s">
        <v>42</v>
      </c>
      <c r="AX119" s="14" t="s">
        <v>90</v>
      </c>
      <c r="AY119" s="257" t="s">
        <v>139</v>
      </c>
    </row>
    <row r="120" s="2" customFormat="1" ht="14.4" customHeight="1">
      <c r="A120" s="41"/>
      <c r="B120" s="42"/>
      <c r="C120" s="217" t="s">
        <v>177</v>
      </c>
      <c r="D120" s="217" t="s">
        <v>142</v>
      </c>
      <c r="E120" s="218" t="s">
        <v>178</v>
      </c>
      <c r="F120" s="219" t="s">
        <v>179</v>
      </c>
      <c r="G120" s="220" t="s">
        <v>156</v>
      </c>
      <c r="H120" s="221">
        <v>1</v>
      </c>
      <c r="I120" s="222"/>
      <c r="J120" s="223">
        <f>ROUND(I120*H120,2)</f>
        <v>0</v>
      </c>
      <c r="K120" s="219" t="s">
        <v>145</v>
      </c>
      <c r="L120" s="47"/>
      <c r="M120" s="224" t="s">
        <v>80</v>
      </c>
      <c r="N120" s="225" t="s">
        <v>52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146</v>
      </c>
      <c r="AT120" s="228" t="s">
        <v>142</v>
      </c>
      <c r="AU120" s="228" t="s">
        <v>92</v>
      </c>
      <c r="AY120" s="19" t="s">
        <v>139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90</v>
      </c>
      <c r="BK120" s="229">
        <f>ROUND(I120*H120,2)</f>
        <v>0</v>
      </c>
      <c r="BL120" s="19" t="s">
        <v>146</v>
      </c>
      <c r="BM120" s="228" t="s">
        <v>180</v>
      </c>
    </row>
    <row r="121" s="2" customFormat="1">
      <c r="A121" s="41"/>
      <c r="B121" s="42"/>
      <c r="C121" s="43"/>
      <c r="D121" s="230" t="s">
        <v>148</v>
      </c>
      <c r="E121" s="43"/>
      <c r="F121" s="231" t="s">
        <v>179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148</v>
      </c>
      <c r="AU121" s="19" t="s">
        <v>92</v>
      </c>
    </row>
    <row r="122" s="2" customFormat="1">
      <c r="A122" s="41"/>
      <c r="B122" s="42"/>
      <c r="C122" s="43"/>
      <c r="D122" s="230" t="s">
        <v>149</v>
      </c>
      <c r="E122" s="43"/>
      <c r="F122" s="235" t="s">
        <v>181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149</v>
      </c>
      <c r="AU122" s="19" t="s">
        <v>92</v>
      </c>
    </row>
    <row r="123" s="13" customFormat="1">
      <c r="A123" s="13"/>
      <c r="B123" s="236"/>
      <c r="C123" s="237"/>
      <c r="D123" s="230" t="s">
        <v>151</v>
      </c>
      <c r="E123" s="238" t="s">
        <v>80</v>
      </c>
      <c r="F123" s="239" t="s">
        <v>90</v>
      </c>
      <c r="G123" s="237"/>
      <c r="H123" s="240">
        <v>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151</v>
      </c>
      <c r="AU123" s="246" t="s">
        <v>92</v>
      </c>
      <c r="AV123" s="13" t="s">
        <v>92</v>
      </c>
      <c r="AW123" s="13" t="s">
        <v>42</v>
      </c>
      <c r="AX123" s="13" t="s">
        <v>82</v>
      </c>
      <c r="AY123" s="246" t="s">
        <v>139</v>
      </c>
    </row>
    <row r="124" s="14" customFormat="1">
      <c r="A124" s="14"/>
      <c r="B124" s="247"/>
      <c r="C124" s="248"/>
      <c r="D124" s="230" t="s">
        <v>151</v>
      </c>
      <c r="E124" s="249" t="s">
        <v>80</v>
      </c>
      <c r="F124" s="250" t="s">
        <v>152</v>
      </c>
      <c r="G124" s="248"/>
      <c r="H124" s="251">
        <v>1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151</v>
      </c>
      <c r="AU124" s="257" t="s">
        <v>92</v>
      </c>
      <c r="AV124" s="14" t="s">
        <v>153</v>
      </c>
      <c r="AW124" s="14" t="s">
        <v>42</v>
      </c>
      <c r="AX124" s="14" t="s">
        <v>90</v>
      </c>
      <c r="AY124" s="257" t="s">
        <v>139</v>
      </c>
    </row>
    <row r="125" s="2" customFormat="1" ht="14.4" customHeight="1">
      <c r="A125" s="41"/>
      <c r="B125" s="42"/>
      <c r="C125" s="217" t="s">
        <v>182</v>
      </c>
      <c r="D125" s="217" t="s">
        <v>142</v>
      </c>
      <c r="E125" s="218" t="s">
        <v>183</v>
      </c>
      <c r="F125" s="219" t="s">
        <v>184</v>
      </c>
      <c r="G125" s="220" t="s">
        <v>156</v>
      </c>
      <c r="H125" s="221">
        <v>1</v>
      </c>
      <c r="I125" s="222"/>
      <c r="J125" s="223">
        <f>ROUND(I125*H125,2)</f>
        <v>0</v>
      </c>
      <c r="K125" s="219" t="s">
        <v>145</v>
      </c>
      <c r="L125" s="47"/>
      <c r="M125" s="224" t="s">
        <v>80</v>
      </c>
      <c r="N125" s="225" t="s">
        <v>52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146</v>
      </c>
      <c r="AT125" s="228" t="s">
        <v>142</v>
      </c>
      <c r="AU125" s="228" t="s">
        <v>92</v>
      </c>
      <c r="AY125" s="19" t="s">
        <v>139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90</v>
      </c>
      <c r="BK125" s="229">
        <f>ROUND(I125*H125,2)</f>
        <v>0</v>
      </c>
      <c r="BL125" s="19" t="s">
        <v>146</v>
      </c>
      <c r="BM125" s="228" t="s">
        <v>185</v>
      </c>
    </row>
    <row r="126" s="2" customFormat="1">
      <c r="A126" s="41"/>
      <c r="B126" s="42"/>
      <c r="C126" s="43"/>
      <c r="D126" s="230" t="s">
        <v>148</v>
      </c>
      <c r="E126" s="43"/>
      <c r="F126" s="231" t="s">
        <v>184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148</v>
      </c>
      <c r="AU126" s="19" t="s">
        <v>92</v>
      </c>
    </row>
    <row r="127" s="2" customFormat="1">
      <c r="A127" s="41"/>
      <c r="B127" s="42"/>
      <c r="C127" s="43"/>
      <c r="D127" s="230" t="s">
        <v>149</v>
      </c>
      <c r="E127" s="43"/>
      <c r="F127" s="235" t="s">
        <v>186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149</v>
      </c>
      <c r="AU127" s="19" t="s">
        <v>92</v>
      </c>
    </row>
    <row r="128" s="13" customFormat="1">
      <c r="A128" s="13"/>
      <c r="B128" s="236"/>
      <c r="C128" s="237"/>
      <c r="D128" s="230" t="s">
        <v>151</v>
      </c>
      <c r="E128" s="238" t="s">
        <v>80</v>
      </c>
      <c r="F128" s="239" t="s">
        <v>90</v>
      </c>
      <c r="G128" s="237"/>
      <c r="H128" s="240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151</v>
      </c>
      <c r="AU128" s="246" t="s">
        <v>92</v>
      </c>
      <c r="AV128" s="13" t="s">
        <v>92</v>
      </c>
      <c r="AW128" s="13" t="s">
        <v>42</v>
      </c>
      <c r="AX128" s="13" t="s">
        <v>82</v>
      </c>
      <c r="AY128" s="246" t="s">
        <v>139</v>
      </c>
    </row>
    <row r="129" s="14" customFormat="1">
      <c r="A129" s="14"/>
      <c r="B129" s="247"/>
      <c r="C129" s="248"/>
      <c r="D129" s="230" t="s">
        <v>151</v>
      </c>
      <c r="E129" s="249" t="s">
        <v>80</v>
      </c>
      <c r="F129" s="250" t="s">
        <v>152</v>
      </c>
      <c r="G129" s="248"/>
      <c r="H129" s="251">
        <v>1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151</v>
      </c>
      <c r="AU129" s="257" t="s">
        <v>92</v>
      </c>
      <c r="AV129" s="14" t="s">
        <v>153</v>
      </c>
      <c r="AW129" s="14" t="s">
        <v>42</v>
      </c>
      <c r="AX129" s="14" t="s">
        <v>90</v>
      </c>
      <c r="AY129" s="257" t="s">
        <v>139</v>
      </c>
    </row>
    <row r="130" s="2" customFormat="1" ht="14.4" customHeight="1">
      <c r="A130" s="41"/>
      <c r="B130" s="42"/>
      <c r="C130" s="217" t="s">
        <v>187</v>
      </c>
      <c r="D130" s="217" t="s">
        <v>142</v>
      </c>
      <c r="E130" s="218" t="s">
        <v>188</v>
      </c>
      <c r="F130" s="219" t="s">
        <v>189</v>
      </c>
      <c r="G130" s="220" t="s">
        <v>156</v>
      </c>
      <c r="H130" s="221">
        <v>1</v>
      </c>
      <c r="I130" s="222"/>
      <c r="J130" s="223">
        <f>ROUND(I130*H130,2)</f>
        <v>0</v>
      </c>
      <c r="K130" s="219" t="s">
        <v>145</v>
      </c>
      <c r="L130" s="47"/>
      <c r="M130" s="224" t="s">
        <v>80</v>
      </c>
      <c r="N130" s="225" t="s">
        <v>52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146</v>
      </c>
      <c r="AT130" s="228" t="s">
        <v>142</v>
      </c>
      <c r="AU130" s="228" t="s">
        <v>92</v>
      </c>
      <c r="AY130" s="19" t="s">
        <v>139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90</v>
      </c>
      <c r="BK130" s="229">
        <f>ROUND(I130*H130,2)</f>
        <v>0</v>
      </c>
      <c r="BL130" s="19" t="s">
        <v>146</v>
      </c>
      <c r="BM130" s="228" t="s">
        <v>190</v>
      </c>
    </row>
    <row r="131" s="2" customFormat="1">
      <c r="A131" s="41"/>
      <c r="B131" s="42"/>
      <c r="C131" s="43"/>
      <c r="D131" s="230" t="s">
        <v>148</v>
      </c>
      <c r="E131" s="43"/>
      <c r="F131" s="231" t="s">
        <v>189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148</v>
      </c>
      <c r="AU131" s="19" t="s">
        <v>92</v>
      </c>
    </row>
    <row r="132" s="2" customFormat="1">
      <c r="A132" s="41"/>
      <c r="B132" s="42"/>
      <c r="C132" s="43"/>
      <c r="D132" s="230" t="s">
        <v>149</v>
      </c>
      <c r="E132" s="43"/>
      <c r="F132" s="235" t="s">
        <v>191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149</v>
      </c>
      <c r="AU132" s="19" t="s">
        <v>92</v>
      </c>
    </row>
    <row r="133" s="13" customFormat="1">
      <c r="A133" s="13"/>
      <c r="B133" s="236"/>
      <c r="C133" s="237"/>
      <c r="D133" s="230" t="s">
        <v>151</v>
      </c>
      <c r="E133" s="238" t="s">
        <v>80</v>
      </c>
      <c r="F133" s="239" t="s">
        <v>90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151</v>
      </c>
      <c r="AU133" s="246" t="s">
        <v>92</v>
      </c>
      <c r="AV133" s="13" t="s">
        <v>92</v>
      </c>
      <c r="AW133" s="13" t="s">
        <v>42</v>
      </c>
      <c r="AX133" s="13" t="s">
        <v>82</v>
      </c>
      <c r="AY133" s="246" t="s">
        <v>139</v>
      </c>
    </row>
    <row r="134" s="14" customFormat="1">
      <c r="A134" s="14"/>
      <c r="B134" s="247"/>
      <c r="C134" s="248"/>
      <c r="D134" s="230" t="s">
        <v>151</v>
      </c>
      <c r="E134" s="249" t="s">
        <v>80</v>
      </c>
      <c r="F134" s="250" t="s">
        <v>152</v>
      </c>
      <c r="G134" s="248"/>
      <c r="H134" s="251">
        <v>1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151</v>
      </c>
      <c r="AU134" s="257" t="s">
        <v>92</v>
      </c>
      <c r="AV134" s="14" t="s">
        <v>153</v>
      </c>
      <c r="AW134" s="14" t="s">
        <v>42</v>
      </c>
      <c r="AX134" s="14" t="s">
        <v>90</v>
      </c>
      <c r="AY134" s="257" t="s">
        <v>139</v>
      </c>
    </row>
    <row r="135" s="2" customFormat="1" ht="14.4" customHeight="1">
      <c r="A135" s="41"/>
      <c r="B135" s="42"/>
      <c r="C135" s="217" t="s">
        <v>192</v>
      </c>
      <c r="D135" s="217" t="s">
        <v>142</v>
      </c>
      <c r="E135" s="218" t="s">
        <v>193</v>
      </c>
      <c r="F135" s="219" t="s">
        <v>194</v>
      </c>
      <c r="G135" s="220" t="s">
        <v>156</v>
      </c>
      <c r="H135" s="221">
        <v>1</v>
      </c>
      <c r="I135" s="222"/>
      <c r="J135" s="223">
        <f>ROUND(I135*H135,2)</f>
        <v>0</v>
      </c>
      <c r="K135" s="219" t="s">
        <v>145</v>
      </c>
      <c r="L135" s="47"/>
      <c r="M135" s="224" t="s">
        <v>80</v>
      </c>
      <c r="N135" s="225" t="s">
        <v>52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146</v>
      </c>
      <c r="AT135" s="228" t="s">
        <v>142</v>
      </c>
      <c r="AU135" s="228" t="s">
        <v>92</v>
      </c>
      <c r="AY135" s="19" t="s">
        <v>139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90</v>
      </c>
      <c r="BK135" s="229">
        <f>ROUND(I135*H135,2)</f>
        <v>0</v>
      </c>
      <c r="BL135" s="19" t="s">
        <v>146</v>
      </c>
      <c r="BM135" s="228" t="s">
        <v>195</v>
      </c>
    </row>
    <row r="136" s="2" customFormat="1">
      <c r="A136" s="41"/>
      <c r="B136" s="42"/>
      <c r="C136" s="43"/>
      <c r="D136" s="230" t="s">
        <v>148</v>
      </c>
      <c r="E136" s="43"/>
      <c r="F136" s="231" t="s">
        <v>194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148</v>
      </c>
      <c r="AU136" s="19" t="s">
        <v>92</v>
      </c>
    </row>
    <row r="137" s="2" customFormat="1">
      <c r="A137" s="41"/>
      <c r="B137" s="42"/>
      <c r="C137" s="43"/>
      <c r="D137" s="230" t="s">
        <v>149</v>
      </c>
      <c r="E137" s="43"/>
      <c r="F137" s="235" t="s">
        <v>196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149</v>
      </c>
      <c r="AU137" s="19" t="s">
        <v>92</v>
      </c>
    </row>
    <row r="138" s="13" customFormat="1">
      <c r="A138" s="13"/>
      <c r="B138" s="236"/>
      <c r="C138" s="237"/>
      <c r="D138" s="230" t="s">
        <v>151</v>
      </c>
      <c r="E138" s="238" t="s">
        <v>80</v>
      </c>
      <c r="F138" s="239" t="s">
        <v>90</v>
      </c>
      <c r="G138" s="237"/>
      <c r="H138" s="240">
        <v>1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151</v>
      </c>
      <c r="AU138" s="246" t="s">
        <v>92</v>
      </c>
      <c r="AV138" s="13" t="s">
        <v>92</v>
      </c>
      <c r="AW138" s="13" t="s">
        <v>42</v>
      </c>
      <c r="AX138" s="13" t="s">
        <v>82</v>
      </c>
      <c r="AY138" s="246" t="s">
        <v>139</v>
      </c>
    </row>
    <row r="139" s="14" customFormat="1">
      <c r="A139" s="14"/>
      <c r="B139" s="247"/>
      <c r="C139" s="248"/>
      <c r="D139" s="230" t="s">
        <v>151</v>
      </c>
      <c r="E139" s="249" t="s">
        <v>80</v>
      </c>
      <c r="F139" s="250" t="s">
        <v>152</v>
      </c>
      <c r="G139" s="248"/>
      <c r="H139" s="251">
        <v>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151</v>
      </c>
      <c r="AU139" s="257" t="s">
        <v>92</v>
      </c>
      <c r="AV139" s="14" t="s">
        <v>153</v>
      </c>
      <c r="AW139" s="14" t="s">
        <v>42</v>
      </c>
      <c r="AX139" s="14" t="s">
        <v>90</v>
      </c>
      <c r="AY139" s="257" t="s">
        <v>139</v>
      </c>
    </row>
    <row r="140" s="2" customFormat="1" ht="14.4" customHeight="1">
      <c r="A140" s="41"/>
      <c r="B140" s="42"/>
      <c r="C140" s="217" t="s">
        <v>197</v>
      </c>
      <c r="D140" s="217" t="s">
        <v>142</v>
      </c>
      <c r="E140" s="218" t="s">
        <v>198</v>
      </c>
      <c r="F140" s="219" t="s">
        <v>199</v>
      </c>
      <c r="G140" s="220" t="s">
        <v>156</v>
      </c>
      <c r="H140" s="221">
        <v>1</v>
      </c>
      <c r="I140" s="222"/>
      <c r="J140" s="223">
        <f>ROUND(I140*H140,2)</f>
        <v>0</v>
      </c>
      <c r="K140" s="219" t="s">
        <v>145</v>
      </c>
      <c r="L140" s="47"/>
      <c r="M140" s="224" t="s">
        <v>80</v>
      </c>
      <c r="N140" s="225" t="s">
        <v>52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146</v>
      </c>
      <c r="AT140" s="228" t="s">
        <v>142</v>
      </c>
      <c r="AU140" s="228" t="s">
        <v>92</v>
      </c>
      <c r="AY140" s="19" t="s">
        <v>139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90</v>
      </c>
      <c r="BK140" s="229">
        <f>ROUND(I140*H140,2)</f>
        <v>0</v>
      </c>
      <c r="BL140" s="19" t="s">
        <v>146</v>
      </c>
      <c r="BM140" s="228" t="s">
        <v>200</v>
      </c>
    </row>
    <row r="141" s="2" customFormat="1">
      <c r="A141" s="41"/>
      <c r="B141" s="42"/>
      <c r="C141" s="43"/>
      <c r="D141" s="230" t="s">
        <v>148</v>
      </c>
      <c r="E141" s="43"/>
      <c r="F141" s="231" t="s">
        <v>199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148</v>
      </c>
      <c r="AU141" s="19" t="s">
        <v>92</v>
      </c>
    </row>
    <row r="142" s="2" customFormat="1">
      <c r="A142" s="41"/>
      <c r="B142" s="42"/>
      <c r="C142" s="43"/>
      <c r="D142" s="230" t="s">
        <v>149</v>
      </c>
      <c r="E142" s="43"/>
      <c r="F142" s="235" t="s">
        <v>201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9" t="s">
        <v>149</v>
      </c>
      <c r="AU142" s="19" t="s">
        <v>92</v>
      </c>
    </row>
    <row r="143" s="13" customFormat="1">
      <c r="A143" s="13"/>
      <c r="B143" s="236"/>
      <c r="C143" s="237"/>
      <c r="D143" s="230" t="s">
        <v>151</v>
      </c>
      <c r="E143" s="238" t="s">
        <v>80</v>
      </c>
      <c r="F143" s="239" t="s">
        <v>90</v>
      </c>
      <c r="G143" s="237"/>
      <c r="H143" s="240">
        <v>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151</v>
      </c>
      <c r="AU143" s="246" t="s">
        <v>92</v>
      </c>
      <c r="AV143" s="13" t="s">
        <v>92</v>
      </c>
      <c r="AW143" s="13" t="s">
        <v>42</v>
      </c>
      <c r="AX143" s="13" t="s">
        <v>82</v>
      </c>
      <c r="AY143" s="246" t="s">
        <v>139</v>
      </c>
    </row>
    <row r="144" s="14" customFormat="1">
      <c r="A144" s="14"/>
      <c r="B144" s="247"/>
      <c r="C144" s="248"/>
      <c r="D144" s="230" t="s">
        <v>151</v>
      </c>
      <c r="E144" s="249" t="s">
        <v>80</v>
      </c>
      <c r="F144" s="250" t="s">
        <v>152</v>
      </c>
      <c r="G144" s="248"/>
      <c r="H144" s="251">
        <v>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151</v>
      </c>
      <c r="AU144" s="257" t="s">
        <v>92</v>
      </c>
      <c r="AV144" s="14" t="s">
        <v>153</v>
      </c>
      <c r="AW144" s="14" t="s">
        <v>42</v>
      </c>
      <c r="AX144" s="14" t="s">
        <v>90</v>
      </c>
      <c r="AY144" s="257" t="s">
        <v>139</v>
      </c>
    </row>
    <row r="145" s="12" customFormat="1" ht="22.8" customHeight="1">
      <c r="A145" s="12"/>
      <c r="B145" s="201"/>
      <c r="C145" s="202"/>
      <c r="D145" s="203" t="s">
        <v>81</v>
      </c>
      <c r="E145" s="215" t="s">
        <v>202</v>
      </c>
      <c r="F145" s="215" t="s">
        <v>203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SUM(P146:P150)</f>
        <v>0</v>
      </c>
      <c r="Q145" s="209"/>
      <c r="R145" s="210">
        <f>SUM(R146:R150)</f>
        <v>0</v>
      </c>
      <c r="S145" s="209"/>
      <c r="T145" s="211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138</v>
      </c>
      <c r="AT145" s="213" t="s">
        <v>81</v>
      </c>
      <c r="AU145" s="213" t="s">
        <v>90</v>
      </c>
      <c r="AY145" s="212" t="s">
        <v>139</v>
      </c>
      <c r="BK145" s="214">
        <f>SUM(BK146:BK150)</f>
        <v>0</v>
      </c>
    </row>
    <row r="146" s="2" customFormat="1" ht="14.4" customHeight="1">
      <c r="A146" s="41"/>
      <c r="B146" s="42"/>
      <c r="C146" s="217" t="s">
        <v>204</v>
      </c>
      <c r="D146" s="217" t="s">
        <v>142</v>
      </c>
      <c r="E146" s="218" t="s">
        <v>205</v>
      </c>
      <c r="F146" s="219" t="s">
        <v>203</v>
      </c>
      <c r="G146" s="220" t="s">
        <v>156</v>
      </c>
      <c r="H146" s="221">
        <v>1</v>
      </c>
      <c r="I146" s="222"/>
      <c r="J146" s="223">
        <f>ROUND(I146*H146,2)</f>
        <v>0</v>
      </c>
      <c r="K146" s="219" t="s">
        <v>145</v>
      </c>
      <c r="L146" s="47"/>
      <c r="M146" s="224" t="s">
        <v>80</v>
      </c>
      <c r="N146" s="225" t="s">
        <v>52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146</v>
      </c>
      <c r="AT146" s="228" t="s">
        <v>142</v>
      </c>
      <c r="AU146" s="228" t="s">
        <v>92</v>
      </c>
      <c r="AY146" s="19" t="s">
        <v>139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90</v>
      </c>
      <c r="BK146" s="229">
        <f>ROUND(I146*H146,2)</f>
        <v>0</v>
      </c>
      <c r="BL146" s="19" t="s">
        <v>146</v>
      </c>
      <c r="BM146" s="228" t="s">
        <v>206</v>
      </c>
    </row>
    <row r="147" s="2" customFormat="1">
      <c r="A147" s="41"/>
      <c r="B147" s="42"/>
      <c r="C147" s="43"/>
      <c r="D147" s="230" t="s">
        <v>148</v>
      </c>
      <c r="E147" s="43"/>
      <c r="F147" s="231" t="s">
        <v>203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148</v>
      </c>
      <c r="AU147" s="19" t="s">
        <v>92</v>
      </c>
    </row>
    <row r="148" s="2" customFormat="1">
      <c r="A148" s="41"/>
      <c r="B148" s="42"/>
      <c r="C148" s="43"/>
      <c r="D148" s="230" t="s">
        <v>149</v>
      </c>
      <c r="E148" s="43"/>
      <c r="F148" s="235" t="s">
        <v>207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149</v>
      </c>
      <c r="AU148" s="19" t="s">
        <v>92</v>
      </c>
    </row>
    <row r="149" s="13" customFormat="1">
      <c r="A149" s="13"/>
      <c r="B149" s="236"/>
      <c r="C149" s="237"/>
      <c r="D149" s="230" t="s">
        <v>151</v>
      </c>
      <c r="E149" s="238" t="s">
        <v>80</v>
      </c>
      <c r="F149" s="239" t="s">
        <v>90</v>
      </c>
      <c r="G149" s="237"/>
      <c r="H149" s="240">
        <v>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151</v>
      </c>
      <c r="AU149" s="246" t="s">
        <v>92</v>
      </c>
      <c r="AV149" s="13" t="s">
        <v>92</v>
      </c>
      <c r="AW149" s="13" t="s">
        <v>42</v>
      </c>
      <c r="AX149" s="13" t="s">
        <v>82</v>
      </c>
      <c r="AY149" s="246" t="s">
        <v>139</v>
      </c>
    </row>
    <row r="150" s="14" customFormat="1">
      <c r="A150" s="14"/>
      <c r="B150" s="247"/>
      <c r="C150" s="248"/>
      <c r="D150" s="230" t="s">
        <v>151</v>
      </c>
      <c r="E150" s="249" t="s">
        <v>80</v>
      </c>
      <c r="F150" s="250" t="s">
        <v>152</v>
      </c>
      <c r="G150" s="248"/>
      <c r="H150" s="251">
        <v>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151</v>
      </c>
      <c r="AU150" s="257" t="s">
        <v>92</v>
      </c>
      <c r="AV150" s="14" t="s">
        <v>153</v>
      </c>
      <c r="AW150" s="14" t="s">
        <v>42</v>
      </c>
      <c r="AX150" s="14" t="s">
        <v>90</v>
      </c>
      <c r="AY150" s="257" t="s">
        <v>139</v>
      </c>
    </row>
    <row r="151" s="12" customFormat="1" ht="22.8" customHeight="1">
      <c r="A151" s="12"/>
      <c r="B151" s="201"/>
      <c r="C151" s="202"/>
      <c r="D151" s="203" t="s">
        <v>81</v>
      </c>
      <c r="E151" s="215" t="s">
        <v>208</v>
      </c>
      <c r="F151" s="215" t="s">
        <v>209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SUM(P152:P171)</f>
        <v>0</v>
      </c>
      <c r="Q151" s="209"/>
      <c r="R151" s="210">
        <f>SUM(R152:R171)</f>
        <v>0</v>
      </c>
      <c r="S151" s="209"/>
      <c r="T151" s="211">
        <f>SUM(T152:T171)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138</v>
      </c>
      <c r="AT151" s="213" t="s">
        <v>81</v>
      </c>
      <c r="AU151" s="213" t="s">
        <v>90</v>
      </c>
      <c r="AY151" s="212" t="s">
        <v>139</v>
      </c>
      <c r="BK151" s="214">
        <f>SUM(BK152:BK171)</f>
        <v>0</v>
      </c>
    </row>
    <row r="152" s="2" customFormat="1" ht="14.4" customHeight="1">
      <c r="A152" s="41"/>
      <c r="B152" s="42"/>
      <c r="C152" s="217" t="s">
        <v>210</v>
      </c>
      <c r="D152" s="217" t="s">
        <v>142</v>
      </c>
      <c r="E152" s="218" t="s">
        <v>211</v>
      </c>
      <c r="F152" s="219" t="s">
        <v>209</v>
      </c>
      <c r="G152" s="220" t="s">
        <v>156</v>
      </c>
      <c r="H152" s="221">
        <v>1</v>
      </c>
      <c r="I152" s="222"/>
      <c r="J152" s="223">
        <f>ROUND(I152*H152,2)</f>
        <v>0</v>
      </c>
      <c r="K152" s="219" t="s">
        <v>145</v>
      </c>
      <c r="L152" s="47"/>
      <c r="M152" s="224" t="s">
        <v>80</v>
      </c>
      <c r="N152" s="225" t="s">
        <v>52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146</v>
      </c>
      <c r="AT152" s="228" t="s">
        <v>142</v>
      </c>
      <c r="AU152" s="228" t="s">
        <v>92</v>
      </c>
      <c r="AY152" s="19" t="s">
        <v>139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90</v>
      </c>
      <c r="BK152" s="229">
        <f>ROUND(I152*H152,2)</f>
        <v>0</v>
      </c>
      <c r="BL152" s="19" t="s">
        <v>146</v>
      </c>
      <c r="BM152" s="228" t="s">
        <v>212</v>
      </c>
    </row>
    <row r="153" s="2" customFormat="1">
      <c r="A153" s="41"/>
      <c r="B153" s="42"/>
      <c r="C153" s="43"/>
      <c r="D153" s="230" t="s">
        <v>148</v>
      </c>
      <c r="E153" s="43"/>
      <c r="F153" s="231" t="s">
        <v>209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148</v>
      </c>
      <c r="AU153" s="19" t="s">
        <v>92</v>
      </c>
    </row>
    <row r="154" s="2" customFormat="1">
      <c r="A154" s="41"/>
      <c r="B154" s="42"/>
      <c r="C154" s="43"/>
      <c r="D154" s="230" t="s">
        <v>149</v>
      </c>
      <c r="E154" s="43"/>
      <c r="F154" s="235" t="s">
        <v>213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149</v>
      </c>
      <c r="AU154" s="19" t="s">
        <v>92</v>
      </c>
    </row>
    <row r="155" s="13" customFormat="1">
      <c r="A155" s="13"/>
      <c r="B155" s="236"/>
      <c r="C155" s="237"/>
      <c r="D155" s="230" t="s">
        <v>151</v>
      </c>
      <c r="E155" s="238" t="s">
        <v>80</v>
      </c>
      <c r="F155" s="239" t="s">
        <v>90</v>
      </c>
      <c r="G155" s="237"/>
      <c r="H155" s="240">
        <v>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151</v>
      </c>
      <c r="AU155" s="246" t="s">
        <v>92</v>
      </c>
      <c r="AV155" s="13" t="s">
        <v>92</v>
      </c>
      <c r="AW155" s="13" t="s">
        <v>42</v>
      </c>
      <c r="AX155" s="13" t="s">
        <v>82</v>
      </c>
      <c r="AY155" s="246" t="s">
        <v>139</v>
      </c>
    </row>
    <row r="156" s="14" customFormat="1">
      <c r="A156" s="14"/>
      <c r="B156" s="247"/>
      <c r="C156" s="248"/>
      <c r="D156" s="230" t="s">
        <v>151</v>
      </c>
      <c r="E156" s="249" t="s">
        <v>80</v>
      </c>
      <c r="F156" s="250" t="s">
        <v>152</v>
      </c>
      <c r="G156" s="248"/>
      <c r="H156" s="251">
        <v>1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151</v>
      </c>
      <c r="AU156" s="257" t="s">
        <v>92</v>
      </c>
      <c r="AV156" s="14" t="s">
        <v>153</v>
      </c>
      <c r="AW156" s="14" t="s">
        <v>42</v>
      </c>
      <c r="AX156" s="14" t="s">
        <v>90</v>
      </c>
      <c r="AY156" s="257" t="s">
        <v>139</v>
      </c>
    </row>
    <row r="157" s="2" customFormat="1" ht="14.4" customHeight="1">
      <c r="A157" s="41"/>
      <c r="B157" s="42"/>
      <c r="C157" s="217" t="s">
        <v>214</v>
      </c>
      <c r="D157" s="217" t="s">
        <v>142</v>
      </c>
      <c r="E157" s="218" t="s">
        <v>215</v>
      </c>
      <c r="F157" s="219" t="s">
        <v>216</v>
      </c>
      <c r="G157" s="220" t="s">
        <v>156</v>
      </c>
      <c r="H157" s="221">
        <v>1</v>
      </c>
      <c r="I157" s="222"/>
      <c r="J157" s="223">
        <f>ROUND(I157*H157,2)</f>
        <v>0</v>
      </c>
      <c r="K157" s="219" t="s">
        <v>145</v>
      </c>
      <c r="L157" s="47"/>
      <c r="M157" s="224" t="s">
        <v>80</v>
      </c>
      <c r="N157" s="225" t="s">
        <v>52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146</v>
      </c>
      <c r="AT157" s="228" t="s">
        <v>142</v>
      </c>
      <c r="AU157" s="228" t="s">
        <v>92</v>
      </c>
      <c r="AY157" s="19" t="s">
        <v>139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9" t="s">
        <v>90</v>
      </c>
      <c r="BK157" s="229">
        <f>ROUND(I157*H157,2)</f>
        <v>0</v>
      </c>
      <c r="BL157" s="19" t="s">
        <v>146</v>
      </c>
      <c r="BM157" s="228" t="s">
        <v>217</v>
      </c>
    </row>
    <row r="158" s="2" customFormat="1">
      <c r="A158" s="41"/>
      <c r="B158" s="42"/>
      <c r="C158" s="43"/>
      <c r="D158" s="230" t="s">
        <v>148</v>
      </c>
      <c r="E158" s="43"/>
      <c r="F158" s="231" t="s">
        <v>216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148</v>
      </c>
      <c r="AU158" s="19" t="s">
        <v>92</v>
      </c>
    </row>
    <row r="159" s="2" customFormat="1">
      <c r="A159" s="41"/>
      <c r="B159" s="42"/>
      <c r="C159" s="43"/>
      <c r="D159" s="230" t="s">
        <v>149</v>
      </c>
      <c r="E159" s="43"/>
      <c r="F159" s="235" t="s">
        <v>218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149</v>
      </c>
      <c r="AU159" s="19" t="s">
        <v>92</v>
      </c>
    </row>
    <row r="160" s="13" customFormat="1">
      <c r="A160" s="13"/>
      <c r="B160" s="236"/>
      <c r="C160" s="237"/>
      <c r="D160" s="230" t="s">
        <v>151</v>
      </c>
      <c r="E160" s="238" t="s">
        <v>80</v>
      </c>
      <c r="F160" s="239" t="s">
        <v>90</v>
      </c>
      <c r="G160" s="237"/>
      <c r="H160" s="240">
        <v>1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151</v>
      </c>
      <c r="AU160" s="246" t="s">
        <v>92</v>
      </c>
      <c r="AV160" s="13" t="s">
        <v>92</v>
      </c>
      <c r="AW160" s="13" t="s">
        <v>42</v>
      </c>
      <c r="AX160" s="13" t="s">
        <v>82</v>
      </c>
      <c r="AY160" s="246" t="s">
        <v>139</v>
      </c>
    </row>
    <row r="161" s="14" customFormat="1">
      <c r="A161" s="14"/>
      <c r="B161" s="247"/>
      <c r="C161" s="248"/>
      <c r="D161" s="230" t="s">
        <v>151</v>
      </c>
      <c r="E161" s="249" t="s">
        <v>80</v>
      </c>
      <c r="F161" s="250" t="s">
        <v>152</v>
      </c>
      <c r="G161" s="248"/>
      <c r="H161" s="251">
        <v>1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151</v>
      </c>
      <c r="AU161" s="257" t="s">
        <v>92</v>
      </c>
      <c r="AV161" s="14" t="s">
        <v>153</v>
      </c>
      <c r="AW161" s="14" t="s">
        <v>42</v>
      </c>
      <c r="AX161" s="14" t="s">
        <v>90</v>
      </c>
      <c r="AY161" s="257" t="s">
        <v>139</v>
      </c>
    </row>
    <row r="162" s="2" customFormat="1" ht="14.4" customHeight="1">
      <c r="A162" s="41"/>
      <c r="B162" s="42"/>
      <c r="C162" s="217" t="s">
        <v>8</v>
      </c>
      <c r="D162" s="217" t="s">
        <v>142</v>
      </c>
      <c r="E162" s="218" t="s">
        <v>219</v>
      </c>
      <c r="F162" s="219" t="s">
        <v>220</v>
      </c>
      <c r="G162" s="220" t="s">
        <v>156</v>
      </c>
      <c r="H162" s="221">
        <v>1</v>
      </c>
      <c r="I162" s="222"/>
      <c r="J162" s="223">
        <f>ROUND(I162*H162,2)</f>
        <v>0</v>
      </c>
      <c r="K162" s="219" t="s">
        <v>145</v>
      </c>
      <c r="L162" s="47"/>
      <c r="M162" s="224" t="s">
        <v>80</v>
      </c>
      <c r="N162" s="225" t="s">
        <v>52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146</v>
      </c>
      <c r="AT162" s="228" t="s">
        <v>142</v>
      </c>
      <c r="AU162" s="228" t="s">
        <v>92</v>
      </c>
      <c r="AY162" s="19" t="s">
        <v>139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90</v>
      </c>
      <c r="BK162" s="229">
        <f>ROUND(I162*H162,2)</f>
        <v>0</v>
      </c>
      <c r="BL162" s="19" t="s">
        <v>146</v>
      </c>
      <c r="BM162" s="228" t="s">
        <v>221</v>
      </c>
    </row>
    <row r="163" s="2" customFormat="1">
      <c r="A163" s="41"/>
      <c r="B163" s="42"/>
      <c r="C163" s="43"/>
      <c r="D163" s="230" t="s">
        <v>148</v>
      </c>
      <c r="E163" s="43"/>
      <c r="F163" s="231" t="s">
        <v>220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148</v>
      </c>
      <c r="AU163" s="19" t="s">
        <v>92</v>
      </c>
    </row>
    <row r="164" s="2" customFormat="1">
      <c r="A164" s="41"/>
      <c r="B164" s="42"/>
      <c r="C164" s="43"/>
      <c r="D164" s="230" t="s">
        <v>149</v>
      </c>
      <c r="E164" s="43"/>
      <c r="F164" s="235" t="s">
        <v>222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149</v>
      </c>
      <c r="AU164" s="19" t="s">
        <v>92</v>
      </c>
    </row>
    <row r="165" s="13" customFormat="1">
      <c r="A165" s="13"/>
      <c r="B165" s="236"/>
      <c r="C165" s="237"/>
      <c r="D165" s="230" t="s">
        <v>151</v>
      </c>
      <c r="E165" s="238" t="s">
        <v>80</v>
      </c>
      <c r="F165" s="239" t="s">
        <v>90</v>
      </c>
      <c r="G165" s="237"/>
      <c r="H165" s="240">
        <v>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151</v>
      </c>
      <c r="AU165" s="246" t="s">
        <v>92</v>
      </c>
      <c r="AV165" s="13" t="s">
        <v>92</v>
      </c>
      <c r="AW165" s="13" t="s">
        <v>42</v>
      </c>
      <c r="AX165" s="13" t="s">
        <v>82</v>
      </c>
      <c r="AY165" s="246" t="s">
        <v>139</v>
      </c>
    </row>
    <row r="166" s="14" customFormat="1">
      <c r="A166" s="14"/>
      <c r="B166" s="247"/>
      <c r="C166" s="248"/>
      <c r="D166" s="230" t="s">
        <v>151</v>
      </c>
      <c r="E166" s="249" t="s">
        <v>80</v>
      </c>
      <c r="F166" s="250" t="s">
        <v>152</v>
      </c>
      <c r="G166" s="248"/>
      <c r="H166" s="251">
        <v>1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151</v>
      </c>
      <c r="AU166" s="257" t="s">
        <v>92</v>
      </c>
      <c r="AV166" s="14" t="s">
        <v>153</v>
      </c>
      <c r="AW166" s="14" t="s">
        <v>42</v>
      </c>
      <c r="AX166" s="14" t="s">
        <v>90</v>
      </c>
      <c r="AY166" s="257" t="s">
        <v>139</v>
      </c>
    </row>
    <row r="167" s="2" customFormat="1" ht="14.4" customHeight="1">
      <c r="A167" s="41"/>
      <c r="B167" s="42"/>
      <c r="C167" s="217" t="s">
        <v>223</v>
      </c>
      <c r="D167" s="217" t="s">
        <v>142</v>
      </c>
      <c r="E167" s="218" t="s">
        <v>224</v>
      </c>
      <c r="F167" s="219" t="s">
        <v>225</v>
      </c>
      <c r="G167" s="220" t="s">
        <v>156</v>
      </c>
      <c r="H167" s="221">
        <v>2</v>
      </c>
      <c r="I167" s="222"/>
      <c r="J167" s="223">
        <f>ROUND(I167*H167,2)</f>
        <v>0</v>
      </c>
      <c r="K167" s="219" t="s">
        <v>145</v>
      </c>
      <c r="L167" s="47"/>
      <c r="M167" s="224" t="s">
        <v>80</v>
      </c>
      <c r="N167" s="225" t="s">
        <v>52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146</v>
      </c>
      <c r="AT167" s="228" t="s">
        <v>142</v>
      </c>
      <c r="AU167" s="228" t="s">
        <v>92</v>
      </c>
      <c r="AY167" s="19" t="s">
        <v>139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9" t="s">
        <v>90</v>
      </c>
      <c r="BK167" s="229">
        <f>ROUND(I167*H167,2)</f>
        <v>0</v>
      </c>
      <c r="BL167" s="19" t="s">
        <v>146</v>
      </c>
      <c r="BM167" s="228" t="s">
        <v>226</v>
      </c>
    </row>
    <row r="168" s="2" customFormat="1">
      <c r="A168" s="41"/>
      <c r="B168" s="42"/>
      <c r="C168" s="43"/>
      <c r="D168" s="230" t="s">
        <v>148</v>
      </c>
      <c r="E168" s="43"/>
      <c r="F168" s="231" t="s">
        <v>225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148</v>
      </c>
      <c r="AU168" s="19" t="s">
        <v>92</v>
      </c>
    </row>
    <row r="169" s="2" customFormat="1">
      <c r="A169" s="41"/>
      <c r="B169" s="42"/>
      <c r="C169" s="43"/>
      <c r="D169" s="230" t="s">
        <v>149</v>
      </c>
      <c r="E169" s="43"/>
      <c r="F169" s="235" t="s">
        <v>227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149</v>
      </c>
      <c r="AU169" s="19" t="s">
        <v>92</v>
      </c>
    </row>
    <row r="170" s="13" customFormat="1">
      <c r="A170" s="13"/>
      <c r="B170" s="236"/>
      <c r="C170" s="237"/>
      <c r="D170" s="230" t="s">
        <v>151</v>
      </c>
      <c r="E170" s="238" t="s">
        <v>80</v>
      </c>
      <c r="F170" s="239" t="s">
        <v>92</v>
      </c>
      <c r="G170" s="237"/>
      <c r="H170" s="240">
        <v>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151</v>
      </c>
      <c r="AU170" s="246" t="s">
        <v>92</v>
      </c>
      <c r="AV170" s="13" t="s">
        <v>92</v>
      </c>
      <c r="AW170" s="13" t="s">
        <v>42</v>
      </c>
      <c r="AX170" s="13" t="s">
        <v>82</v>
      </c>
      <c r="AY170" s="246" t="s">
        <v>139</v>
      </c>
    </row>
    <row r="171" s="14" customFormat="1">
      <c r="A171" s="14"/>
      <c r="B171" s="247"/>
      <c r="C171" s="248"/>
      <c r="D171" s="230" t="s">
        <v>151</v>
      </c>
      <c r="E171" s="249" t="s">
        <v>80</v>
      </c>
      <c r="F171" s="250" t="s">
        <v>152</v>
      </c>
      <c r="G171" s="248"/>
      <c r="H171" s="251">
        <v>2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151</v>
      </c>
      <c r="AU171" s="257" t="s">
        <v>92</v>
      </c>
      <c r="AV171" s="14" t="s">
        <v>153</v>
      </c>
      <c r="AW171" s="14" t="s">
        <v>42</v>
      </c>
      <c r="AX171" s="14" t="s">
        <v>90</v>
      </c>
      <c r="AY171" s="257" t="s">
        <v>139</v>
      </c>
    </row>
    <row r="172" s="12" customFormat="1" ht="22.8" customHeight="1">
      <c r="A172" s="12"/>
      <c r="B172" s="201"/>
      <c r="C172" s="202"/>
      <c r="D172" s="203" t="s">
        <v>81</v>
      </c>
      <c r="E172" s="215" t="s">
        <v>228</v>
      </c>
      <c r="F172" s="215" t="s">
        <v>229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SUM(P173:P177)</f>
        <v>0</v>
      </c>
      <c r="Q172" s="209"/>
      <c r="R172" s="210">
        <f>SUM(R173:R177)</f>
        <v>0</v>
      </c>
      <c r="S172" s="209"/>
      <c r="T172" s="211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138</v>
      </c>
      <c r="AT172" s="213" t="s">
        <v>81</v>
      </c>
      <c r="AU172" s="213" t="s">
        <v>90</v>
      </c>
      <c r="AY172" s="212" t="s">
        <v>139</v>
      </c>
      <c r="BK172" s="214">
        <f>SUM(BK173:BK177)</f>
        <v>0</v>
      </c>
    </row>
    <row r="173" s="2" customFormat="1" ht="14.4" customHeight="1">
      <c r="A173" s="41"/>
      <c r="B173" s="42"/>
      <c r="C173" s="217" t="s">
        <v>230</v>
      </c>
      <c r="D173" s="217" t="s">
        <v>142</v>
      </c>
      <c r="E173" s="218" t="s">
        <v>231</v>
      </c>
      <c r="F173" s="219" t="s">
        <v>232</v>
      </c>
      <c r="G173" s="220" t="s">
        <v>156</v>
      </c>
      <c r="H173" s="221">
        <v>1</v>
      </c>
      <c r="I173" s="222"/>
      <c r="J173" s="223">
        <f>ROUND(I173*H173,2)</f>
        <v>0</v>
      </c>
      <c r="K173" s="219" t="s">
        <v>145</v>
      </c>
      <c r="L173" s="47"/>
      <c r="M173" s="224" t="s">
        <v>80</v>
      </c>
      <c r="N173" s="225" t="s">
        <v>52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146</v>
      </c>
      <c r="AT173" s="228" t="s">
        <v>142</v>
      </c>
      <c r="AU173" s="228" t="s">
        <v>92</v>
      </c>
      <c r="AY173" s="19" t="s">
        <v>139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90</v>
      </c>
      <c r="BK173" s="229">
        <f>ROUND(I173*H173,2)</f>
        <v>0</v>
      </c>
      <c r="BL173" s="19" t="s">
        <v>146</v>
      </c>
      <c r="BM173" s="228" t="s">
        <v>233</v>
      </c>
    </row>
    <row r="174" s="2" customFormat="1">
      <c r="A174" s="41"/>
      <c r="B174" s="42"/>
      <c r="C174" s="43"/>
      <c r="D174" s="230" t="s">
        <v>148</v>
      </c>
      <c r="E174" s="43"/>
      <c r="F174" s="231" t="s">
        <v>232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148</v>
      </c>
      <c r="AU174" s="19" t="s">
        <v>92</v>
      </c>
    </row>
    <row r="175" s="2" customFormat="1">
      <c r="A175" s="41"/>
      <c r="B175" s="42"/>
      <c r="C175" s="43"/>
      <c r="D175" s="230" t="s">
        <v>149</v>
      </c>
      <c r="E175" s="43"/>
      <c r="F175" s="235" t="s">
        <v>234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149</v>
      </c>
      <c r="AU175" s="19" t="s">
        <v>92</v>
      </c>
    </row>
    <row r="176" s="13" customFormat="1">
      <c r="A176" s="13"/>
      <c r="B176" s="236"/>
      <c r="C176" s="237"/>
      <c r="D176" s="230" t="s">
        <v>151</v>
      </c>
      <c r="E176" s="238" t="s">
        <v>80</v>
      </c>
      <c r="F176" s="239" t="s">
        <v>90</v>
      </c>
      <c r="G176" s="237"/>
      <c r="H176" s="240">
        <v>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151</v>
      </c>
      <c r="AU176" s="246" t="s">
        <v>92</v>
      </c>
      <c r="AV176" s="13" t="s">
        <v>92</v>
      </c>
      <c r="AW176" s="13" t="s">
        <v>42</v>
      </c>
      <c r="AX176" s="13" t="s">
        <v>82</v>
      </c>
      <c r="AY176" s="246" t="s">
        <v>139</v>
      </c>
    </row>
    <row r="177" s="14" customFormat="1">
      <c r="A177" s="14"/>
      <c r="B177" s="247"/>
      <c r="C177" s="248"/>
      <c r="D177" s="230" t="s">
        <v>151</v>
      </c>
      <c r="E177" s="249" t="s">
        <v>80</v>
      </c>
      <c r="F177" s="250" t="s">
        <v>152</v>
      </c>
      <c r="G177" s="248"/>
      <c r="H177" s="251">
        <v>1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151</v>
      </c>
      <c r="AU177" s="257" t="s">
        <v>92</v>
      </c>
      <c r="AV177" s="14" t="s">
        <v>153</v>
      </c>
      <c r="AW177" s="14" t="s">
        <v>42</v>
      </c>
      <c r="AX177" s="14" t="s">
        <v>90</v>
      </c>
      <c r="AY177" s="257" t="s">
        <v>139</v>
      </c>
    </row>
    <row r="178" s="12" customFormat="1" ht="22.8" customHeight="1">
      <c r="A178" s="12"/>
      <c r="B178" s="201"/>
      <c r="C178" s="202"/>
      <c r="D178" s="203" t="s">
        <v>81</v>
      </c>
      <c r="E178" s="215" t="s">
        <v>235</v>
      </c>
      <c r="F178" s="215" t="s">
        <v>236</v>
      </c>
      <c r="G178" s="202"/>
      <c r="H178" s="202"/>
      <c r="I178" s="205"/>
      <c r="J178" s="216">
        <f>BK178</f>
        <v>0</v>
      </c>
      <c r="K178" s="202"/>
      <c r="L178" s="207"/>
      <c r="M178" s="208"/>
      <c r="N178" s="209"/>
      <c r="O178" s="209"/>
      <c r="P178" s="210">
        <f>SUM(P179:P183)</f>
        <v>0</v>
      </c>
      <c r="Q178" s="209"/>
      <c r="R178" s="210">
        <f>SUM(R179:R183)</f>
        <v>0</v>
      </c>
      <c r="S178" s="209"/>
      <c r="T178" s="211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138</v>
      </c>
      <c r="AT178" s="213" t="s">
        <v>81</v>
      </c>
      <c r="AU178" s="213" t="s">
        <v>90</v>
      </c>
      <c r="AY178" s="212" t="s">
        <v>139</v>
      </c>
      <c r="BK178" s="214">
        <f>SUM(BK179:BK183)</f>
        <v>0</v>
      </c>
    </row>
    <row r="179" s="2" customFormat="1" ht="14.4" customHeight="1">
      <c r="A179" s="41"/>
      <c r="B179" s="42"/>
      <c r="C179" s="217" t="s">
        <v>237</v>
      </c>
      <c r="D179" s="217" t="s">
        <v>142</v>
      </c>
      <c r="E179" s="218" t="s">
        <v>238</v>
      </c>
      <c r="F179" s="219" t="s">
        <v>236</v>
      </c>
      <c r="G179" s="220" t="s">
        <v>156</v>
      </c>
      <c r="H179" s="221">
        <v>1</v>
      </c>
      <c r="I179" s="222"/>
      <c r="J179" s="223">
        <f>ROUND(I179*H179,2)</f>
        <v>0</v>
      </c>
      <c r="K179" s="219" t="s">
        <v>145</v>
      </c>
      <c r="L179" s="47"/>
      <c r="M179" s="224" t="s">
        <v>80</v>
      </c>
      <c r="N179" s="225" t="s">
        <v>52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146</v>
      </c>
      <c r="AT179" s="228" t="s">
        <v>142</v>
      </c>
      <c r="AU179" s="228" t="s">
        <v>92</v>
      </c>
      <c r="AY179" s="19" t="s">
        <v>139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9" t="s">
        <v>90</v>
      </c>
      <c r="BK179" s="229">
        <f>ROUND(I179*H179,2)</f>
        <v>0</v>
      </c>
      <c r="BL179" s="19" t="s">
        <v>146</v>
      </c>
      <c r="BM179" s="228" t="s">
        <v>239</v>
      </c>
    </row>
    <row r="180" s="2" customFormat="1">
      <c r="A180" s="41"/>
      <c r="B180" s="42"/>
      <c r="C180" s="43"/>
      <c r="D180" s="230" t="s">
        <v>148</v>
      </c>
      <c r="E180" s="43"/>
      <c r="F180" s="231" t="s">
        <v>236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148</v>
      </c>
      <c r="AU180" s="19" t="s">
        <v>92</v>
      </c>
    </row>
    <row r="181" s="2" customFormat="1">
      <c r="A181" s="41"/>
      <c r="B181" s="42"/>
      <c r="C181" s="43"/>
      <c r="D181" s="230" t="s">
        <v>149</v>
      </c>
      <c r="E181" s="43"/>
      <c r="F181" s="235" t="s">
        <v>240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149</v>
      </c>
      <c r="AU181" s="19" t="s">
        <v>92</v>
      </c>
    </row>
    <row r="182" s="13" customFormat="1">
      <c r="A182" s="13"/>
      <c r="B182" s="236"/>
      <c r="C182" s="237"/>
      <c r="D182" s="230" t="s">
        <v>151</v>
      </c>
      <c r="E182" s="238" t="s">
        <v>80</v>
      </c>
      <c r="F182" s="239" t="s">
        <v>90</v>
      </c>
      <c r="G182" s="237"/>
      <c r="H182" s="240">
        <v>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151</v>
      </c>
      <c r="AU182" s="246" t="s">
        <v>92</v>
      </c>
      <c r="AV182" s="13" t="s">
        <v>92</v>
      </c>
      <c r="AW182" s="13" t="s">
        <v>42</v>
      </c>
      <c r="AX182" s="13" t="s">
        <v>82</v>
      </c>
      <c r="AY182" s="246" t="s">
        <v>139</v>
      </c>
    </row>
    <row r="183" s="14" customFormat="1">
      <c r="A183" s="14"/>
      <c r="B183" s="247"/>
      <c r="C183" s="248"/>
      <c r="D183" s="230" t="s">
        <v>151</v>
      </c>
      <c r="E183" s="249" t="s">
        <v>80</v>
      </c>
      <c r="F183" s="250" t="s">
        <v>152</v>
      </c>
      <c r="G183" s="248"/>
      <c r="H183" s="251">
        <v>1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151</v>
      </c>
      <c r="AU183" s="257" t="s">
        <v>92</v>
      </c>
      <c r="AV183" s="14" t="s">
        <v>153</v>
      </c>
      <c r="AW183" s="14" t="s">
        <v>42</v>
      </c>
      <c r="AX183" s="14" t="s">
        <v>90</v>
      </c>
      <c r="AY183" s="257" t="s">
        <v>139</v>
      </c>
    </row>
    <row r="184" s="12" customFormat="1" ht="22.8" customHeight="1">
      <c r="A184" s="12"/>
      <c r="B184" s="201"/>
      <c r="C184" s="202"/>
      <c r="D184" s="203" t="s">
        <v>81</v>
      </c>
      <c r="E184" s="215" t="s">
        <v>241</v>
      </c>
      <c r="F184" s="215" t="s">
        <v>242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SUM(P185:P189)</f>
        <v>0</v>
      </c>
      <c r="Q184" s="209"/>
      <c r="R184" s="210">
        <f>SUM(R185:R189)</f>
        <v>0</v>
      </c>
      <c r="S184" s="209"/>
      <c r="T184" s="211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138</v>
      </c>
      <c r="AT184" s="213" t="s">
        <v>81</v>
      </c>
      <c r="AU184" s="213" t="s">
        <v>90</v>
      </c>
      <c r="AY184" s="212" t="s">
        <v>139</v>
      </c>
      <c r="BK184" s="214">
        <f>SUM(BK185:BK189)</f>
        <v>0</v>
      </c>
    </row>
    <row r="185" s="2" customFormat="1" ht="14.4" customHeight="1">
      <c r="A185" s="41"/>
      <c r="B185" s="42"/>
      <c r="C185" s="217" t="s">
        <v>243</v>
      </c>
      <c r="D185" s="217" t="s">
        <v>142</v>
      </c>
      <c r="E185" s="218" t="s">
        <v>244</v>
      </c>
      <c r="F185" s="219" t="s">
        <v>245</v>
      </c>
      <c r="G185" s="220" t="s">
        <v>156</v>
      </c>
      <c r="H185" s="221">
        <v>1</v>
      </c>
      <c r="I185" s="222"/>
      <c r="J185" s="223">
        <f>ROUND(I185*H185,2)</f>
        <v>0</v>
      </c>
      <c r="K185" s="219" t="s">
        <v>145</v>
      </c>
      <c r="L185" s="47"/>
      <c r="M185" s="224" t="s">
        <v>80</v>
      </c>
      <c r="N185" s="225" t="s">
        <v>52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146</v>
      </c>
      <c r="AT185" s="228" t="s">
        <v>142</v>
      </c>
      <c r="AU185" s="228" t="s">
        <v>92</v>
      </c>
      <c r="AY185" s="19" t="s">
        <v>139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90</v>
      </c>
      <c r="BK185" s="229">
        <f>ROUND(I185*H185,2)</f>
        <v>0</v>
      </c>
      <c r="BL185" s="19" t="s">
        <v>146</v>
      </c>
      <c r="BM185" s="228" t="s">
        <v>246</v>
      </c>
    </row>
    <row r="186" s="2" customFormat="1">
      <c r="A186" s="41"/>
      <c r="B186" s="42"/>
      <c r="C186" s="43"/>
      <c r="D186" s="230" t="s">
        <v>148</v>
      </c>
      <c r="E186" s="43"/>
      <c r="F186" s="231" t="s">
        <v>245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148</v>
      </c>
      <c r="AU186" s="19" t="s">
        <v>92</v>
      </c>
    </row>
    <row r="187" s="2" customFormat="1">
      <c r="A187" s="41"/>
      <c r="B187" s="42"/>
      <c r="C187" s="43"/>
      <c r="D187" s="230" t="s">
        <v>149</v>
      </c>
      <c r="E187" s="43"/>
      <c r="F187" s="235" t="s">
        <v>247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149</v>
      </c>
      <c r="AU187" s="19" t="s">
        <v>92</v>
      </c>
    </row>
    <row r="188" s="13" customFormat="1">
      <c r="A188" s="13"/>
      <c r="B188" s="236"/>
      <c r="C188" s="237"/>
      <c r="D188" s="230" t="s">
        <v>151</v>
      </c>
      <c r="E188" s="238" t="s">
        <v>80</v>
      </c>
      <c r="F188" s="239" t="s">
        <v>90</v>
      </c>
      <c r="G188" s="237"/>
      <c r="H188" s="240">
        <v>1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151</v>
      </c>
      <c r="AU188" s="246" t="s">
        <v>92</v>
      </c>
      <c r="AV188" s="13" t="s">
        <v>92</v>
      </c>
      <c r="AW188" s="13" t="s">
        <v>42</v>
      </c>
      <c r="AX188" s="13" t="s">
        <v>82</v>
      </c>
      <c r="AY188" s="246" t="s">
        <v>139</v>
      </c>
    </row>
    <row r="189" s="14" customFormat="1">
      <c r="A189" s="14"/>
      <c r="B189" s="247"/>
      <c r="C189" s="248"/>
      <c r="D189" s="230" t="s">
        <v>151</v>
      </c>
      <c r="E189" s="249" t="s">
        <v>80</v>
      </c>
      <c r="F189" s="250" t="s">
        <v>152</v>
      </c>
      <c r="G189" s="248"/>
      <c r="H189" s="251">
        <v>1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151</v>
      </c>
      <c r="AU189" s="257" t="s">
        <v>92</v>
      </c>
      <c r="AV189" s="14" t="s">
        <v>153</v>
      </c>
      <c r="AW189" s="14" t="s">
        <v>42</v>
      </c>
      <c r="AX189" s="14" t="s">
        <v>90</v>
      </c>
      <c r="AY189" s="257" t="s">
        <v>139</v>
      </c>
    </row>
    <row r="190" s="12" customFormat="1" ht="22.8" customHeight="1">
      <c r="A190" s="12"/>
      <c r="B190" s="201"/>
      <c r="C190" s="202"/>
      <c r="D190" s="203" t="s">
        <v>81</v>
      </c>
      <c r="E190" s="215" t="s">
        <v>248</v>
      </c>
      <c r="F190" s="215" t="s">
        <v>249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SUM(P191:P195)</f>
        <v>0</v>
      </c>
      <c r="Q190" s="209"/>
      <c r="R190" s="210">
        <f>SUM(R191:R195)</f>
        <v>0</v>
      </c>
      <c r="S190" s="209"/>
      <c r="T190" s="211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138</v>
      </c>
      <c r="AT190" s="213" t="s">
        <v>81</v>
      </c>
      <c r="AU190" s="213" t="s">
        <v>90</v>
      </c>
      <c r="AY190" s="212" t="s">
        <v>139</v>
      </c>
      <c r="BK190" s="214">
        <f>SUM(BK191:BK195)</f>
        <v>0</v>
      </c>
    </row>
    <row r="191" s="2" customFormat="1" ht="14.4" customHeight="1">
      <c r="A191" s="41"/>
      <c r="B191" s="42"/>
      <c r="C191" s="217" t="s">
        <v>250</v>
      </c>
      <c r="D191" s="217" t="s">
        <v>142</v>
      </c>
      <c r="E191" s="218" t="s">
        <v>251</v>
      </c>
      <c r="F191" s="219" t="s">
        <v>249</v>
      </c>
      <c r="G191" s="220" t="s">
        <v>156</v>
      </c>
      <c r="H191" s="221">
        <v>1</v>
      </c>
      <c r="I191" s="222"/>
      <c r="J191" s="223">
        <f>ROUND(I191*H191,2)</f>
        <v>0</v>
      </c>
      <c r="K191" s="219" t="s">
        <v>145</v>
      </c>
      <c r="L191" s="47"/>
      <c r="M191" s="224" t="s">
        <v>80</v>
      </c>
      <c r="N191" s="225" t="s">
        <v>52</v>
      </c>
      <c r="O191" s="87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8" t="s">
        <v>146</v>
      </c>
      <c r="AT191" s="228" t="s">
        <v>142</v>
      </c>
      <c r="AU191" s="228" t="s">
        <v>92</v>
      </c>
      <c r="AY191" s="19" t="s">
        <v>139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90</v>
      </c>
      <c r="BK191" s="229">
        <f>ROUND(I191*H191,2)</f>
        <v>0</v>
      </c>
      <c r="BL191" s="19" t="s">
        <v>146</v>
      </c>
      <c r="BM191" s="228" t="s">
        <v>252</v>
      </c>
    </row>
    <row r="192" s="2" customFormat="1">
      <c r="A192" s="41"/>
      <c r="B192" s="42"/>
      <c r="C192" s="43"/>
      <c r="D192" s="230" t="s">
        <v>148</v>
      </c>
      <c r="E192" s="43"/>
      <c r="F192" s="231" t="s">
        <v>249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148</v>
      </c>
      <c r="AU192" s="19" t="s">
        <v>92</v>
      </c>
    </row>
    <row r="193" s="2" customFormat="1">
      <c r="A193" s="41"/>
      <c r="B193" s="42"/>
      <c r="C193" s="43"/>
      <c r="D193" s="230" t="s">
        <v>149</v>
      </c>
      <c r="E193" s="43"/>
      <c r="F193" s="235" t="s">
        <v>253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149</v>
      </c>
      <c r="AU193" s="19" t="s">
        <v>92</v>
      </c>
    </row>
    <row r="194" s="13" customFormat="1">
      <c r="A194" s="13"/>
      <c r="B194" s="236"/>
      <c r="C194" s="237"/>
      <c r="D194" s="230" t="s">
        <v>151</v>
      </c>
      <c r="E194" s="238" t="s">
        <v>80</v>
      </c>
      <c r="F194" s="239" t="s">
        <v>90</v>
      </c>
      <c r="G194" s="237"/>
      <c r="H194" s="240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151</v>
      </c>
      <c r="AU194" s="246" t="s">
        <v>92</v>
      </c>
      <c r="AV194" s="13" t="s">
        <v>92</v>
      </c>
      <c r="AW194" s="13" t="s">
        <v>42</v>
      </c>
      <c r="AX194" s="13" t="s">
        <v>82</v>
      </c>
      <c r="AY194" s="246" t="s">
        <v>139</v>
      </c>
    </row>
    <row r="195" s="14" customFormat="1">
      <c r="A195" s="14"/>
      <c r="B195" s="247"/>
      <c r="C195" s="248"/>
      <c r="D195" s="230" t="s">
        <v>151</v>
      </c>
      <c r="E195" s="249" t="s">
        <v>80</v>
      </c>
      <c r="F195" s="250" t="s">
        <v>152</v>
      </c>
      <c r="G195" s="248"/>
      <c r="H195" s="251">
        <v>1</v>
      </c>
      <c r="I195" s="252"/>
      <c r="J195" s="248"/>
      <c r="K195" s="248"/>
      <c r="L195" s="253"/>
      <c r="M195" s="258"/>
      <c r="N195" s="259"/>
      <c r="O195" s="259"/>
      <c r="P195" s="259"/>
      <c r="Q195" s="259"/>
      <c r="R195" s="259"/>
      <c r="S195" s="259"/>
      <c r="T195" s="26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151</v>
      </c>
      <c r="AU195" s="257" t="s">
        <v>92</v>
      </c>
      <c r="AV195" s="14" t="s">
        <v>153</v>
      </c>
      <c r="AW195" s="14" t="s">
        <v>42</v>
      </c>
      <c r="AX195" s="14" t="s">
        <v>90</v>
      </c>
      <c r="AY195" s="257" t="s">
        <v>139</v>
      </c>
    </row>
    <row r="196" s="2" customFormat="1" ht="6.96" customHeight="1">
      <c r="A196" s="41"/>
      <c r="B196" s="62"/>
      <c r="C196" s="63"/>
      <c r="D196" s="63"/>
      <c r="E196" s="63"/>
      <c r="F196" s="63"/>
      <c r="G196" s="63"/>
      <c r="H196" s="63"/>
      <c r="I196" s="63"/>
      <c r="J196" s="63"/>
      <c r="K196" s="63"/>
      <c r="L196" s="47"/>
      <c r="M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</row>
  </sheetData>
  <sheetProtection sheet="1" autoFilter="0" formatColumns="0" formatRows="0" objects="1" scenarios="1" spinCount="100000" saltValue="BaAFZd4zFCAm4ek5gTXvDLqsPT/Dy6B7umBfwv4KcwhF6DE/LzclqYEhL1j3KF4lId0vLVoVc6goZPhbdFKbRA==" hashValue="G5cYQywnNtd/zhfKv41hMB0n+KffIuZlgTOLB69AVU9wPOPJxa5zbrZxFuTEqlxfADVTwDSCnM/3HVBY7e42nQ==" algorithmName="SHA-512" password="CC35"/>
  <autoFilter ref="C86:K19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92</v>
      </c>
    </row>
    <row r="4" s="1" customFormat="1" ht="24.96" customHeight="1">
      <c r="B4" s="22"/>
      <c r="D4" s="143" t="s">
        <v>107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Most, V Jezírkách X585 + Opatovská X583 - vyprac. PD na demol. mostu, proj. rekul., DV a zaj. IČ</v>
      </c>
      <c r="F7" s="145"/>
      <c r="G7" s="145"/>
      <c r="H7" s="145"/>
      <c r="L7" s="22"/>
    </row>
    <row r="8" s="2" customFormat="1" ht="12" customHeight="1">
      <c r="A8" s="41"/>
      <c r="B8" s="47"/>
      <c r="C8" s="41"/>
      <c r="D8" s="145" t="s">
        <v>108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8" t="s">
        <v>254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21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11. 5. 2020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21.84" customHeight="1">
      <c r="A13" s="41"/>
      <c r="B13" s="47"/>
      <c r="C13" s="41"/>
      <c r="D13" s="150" t="s">
        <v>26</v>
      </c>
      <c r="E13" s="41"/>
      <c r="F13" s="151" t="s">
        <v>110</v>
      </c>
      <c r="G13" s="41"/>
      <c r="H13" s="41"/>
      <c r="I13" s="150" t="s">
        <v>28</v>
      </c>
      <c r="J13" s="151" t="s">
        <v>29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30</v>
      </c>
      <c r="E14" s="41"/>
      <c r="F14" s="41"/>
      <c r="G14" s="41"/>
      <c r="H14" s="41"/>
      <c r="I14" s="145" t="s">
        <v>31</v>
      </c>
      <c r="J14" s="136" t="s">
        <v>32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5" t="s">
        <v>34</v>
      </c>
      <c r="J15" s="136" t="s">
        <v>35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36</v>
      </c>
      <c r="E17" s="41"/>
      <c r="F17" s="41"/>
      <c r="G17" s="41"/>
      <c r="H17" s="41"/>
      <c r="I17" s="145" t="s">
        <v>31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34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38</v>
      </c>
      <c r="E20" s="41"/>
      <c r="F20" s="41"/>
      <c r="G20" s="41"/>
      <c r="H20" s="41"/>
      <c r="I20" s="145" t="s">
        <v>31</v>
      </c>
      <c r="J20" s="136" t="s">
        <v>39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5" t="s">
        <v>34</v>
      </c>
      <c r="J21" s="136" t="s">
        <v>41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31</v>
      </c>
      <c r="J23" s="136" t="s">
        <v>39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44</v>
      </c>
      <c r="F24" s="41"/>
      <c r="G24" s="41"/>
      <c r="H24" s="41"/>
      <c r="I24" s="145" t="s">
        <v>34</v>
      </c>
      <c r="J24" s="136" t="s">
        <v>41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45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2"/>
      <c r="B27" s="153"/>
      <c r="C27" s="152"/>
      <c r="D27" s="152"/>
      <c r="E27" s="154" t="s">
        <v>80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7" t="s">
        <v>47</v>
      </c>
      <c r="E30" s="41"/>
      <c r="F30" s="41"/>
      <c r="G30" s="41"/>
      <c r="H30" s="41"/>
      <c r="I30" s="41"/>
      <c r="J30" s="158">
        <f>ROUND(J81,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9" t="s">
        <v>49</v>
      </c>
      <c r="G32" s="41"/>
      <c r="H32" s="41"/>
      <c r="I32" s="159" t="s">
        <v>48</v>
      </c>
      <c r="J32" s="159" t="s">
        <v>50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0" t="s">
        <v>51</v>
      </c>
      <c r="E33" s="145" t="s">
        <v>52</v>
      </c>
      <c r="F33" s="161">
        <f>ROUND((SUM(BE81:BE151)),  2)</f>
        <v>0</v>
      </c>
      <c r="G33" s="41"/>
      <c r="H33" s="41"/>
      <c r="I33" s="162">
        <v>0.20999999999999999</v>
      </c>
      <c r="J33" s="161">
        <f>ROUND(((SUM(BE81:BE151))*I33),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53</v>
      </c>
      <c r="F34" s="161">
        <f>ROUND((SUM(BF81:BF151)),  2)</f>
        <v>0</v>
      </c>
      <c r="G34" s="41"/>
      <c r="H34" s="41"/>
      <c r="I34" s="162">
        <v>0.14999999999999999</v>
      </c>
      <c r="J34" s="161">
        <f>ROUND(((SUM(BF81:BF151))*I34),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54</v>
      </c>
      <c r="F35" s="161">
        <f>ROUND((SUM(BG81:BG151)),  2)</f>
        <v>0</v>
      </c>
      <c r="G35" s="41"/>
      <c r="H35" s="41"/>
      <c r="I35" s="162">
        <v>0.20999999999999999</v>
      </c>
      <c r="J35" s="161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55</v>
      </c>
      <c r="F36" s="161">
        <f>ROUND((SUM(BH81:BH151)),  2)</f>
        <v>0</v>
      </c>
      <c r="G36" s="41"/>
      <c r="H36" s="41"/>
      <c r="I36" s="162">
        <v>0.14999999999999999</v>
      </c>
      <c r="J36" s="161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56</v>
      </c>
      <c r="F37" s="161">
        <f>ROUND((SUM(BI81:BI151)),  2)</f>
        <v>0</v>
      </c>
      <c r="G37" s="41"/>
      <c r="H37" s="41"/>
      <c r="I37" s="162">
        <v>0</v>
      </c>
      <c r="J37" s="161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3"/>
      <c r="D39" s="164" t="s">
        <v>57</v>
      </c>
      <c r="E39" s="165"/>
      <c r="F39" s="165"/>
      <c r="G39" s="166" t="s">
        <v>58</v>
      </c>
      <c r="H39" s="167" t="s">
        <v>59</v>
      </c>
      <c r="I39" s="165"/>
      <c r="J39" s="168">
        <f>SUM(J30:J37)</f>
        <v>0</v>
      </c>
      <c r="K39" s="169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111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4" t="str">
        <f>E7</f>
        <v>Most, V Jezírkách X585 + Opatovská X583 - vyprac. PD na demol. mostu, proj. rekul., DV a zaj. IČ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108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181 - Dopravně inženýrská opatření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Hlavní město Praha</v>
      </c>
      <c r="G52" s="43"/>
      <c r="H52" s="43"/>
      <c r="I52" s="34" t="s">
        <v>24</v>
      </c>
      <c r="J52" s="75" t="str">
        <f>IF(J12="","",J12)</f>
        <v>11. 5. 2020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TSK hl. m. Prahy, a.s.</v>
      </c>
      <c r="G54" s="43"/>
      <c r="H54" s="43"/>
      <c r="I54" s="34" t="s">
        <v>38</v>
      </c>
      <c r="J54" s="39" t="str">
        <f>E21</f>
        <v>Pontex,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25.6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>Pontex, spol. s r.o. (Daniel Stibůrek)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5" t="s">
        <v>112</v>
      </c>
      <c r="D57" s="176"/>
      <c r="E57" s="176"/>
      <c r="F57" s="176"/>
      <c r="G57" s="176"/>
      <c r="H57" s="176"/>
      <c r="I57" s="176"/>
      <c r="J57" s="177" t="s">
        <v>113</v>
      </c>
      <c r="K57" s="176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79</v>
      </c>
      <c r="D59" s="43"/>
      <c r="E59" s="43"/>
      <c r="F59" s="43"/>
      <c r="G59" s="43"/>
      <c r="H59" s="43"/>
      <c r="I59" s="43"/>
      <c r="J59" s="105">
        <f>J81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114</v>
      </c>
    </row>
    <row r="60" s="9" customFormat="1" ht="24.96" customHeight="1">
      <c r="A60" s="9"/>
      <c r="B60" s="179"/>
      <c r="C60" s="180"/>
      <c r="D60" s="181" t="s">
        <v>255</v>
      </c>
      <c r="E60" s="182"/>
      <c r="F60" s="182"/>
      <c r="G60" s="182"/>
      <c r="H60" s="182"/>
      <c r="I60" s="182"/>
      <c r="J60" s="183">
        <f>J82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28"/>
      <c r="D61" s="186" t="s">
        <v>256</v>
      </c>
      <c r="E61" s="187"/>
      <c r="F61" s="187"/>
      <c r="G61" s="187"/>
      <c r="H61" s="187"/>
      <c r="I61" s="187"/>
      <c r="J61" s="188">
        <f>J83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6.96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7" s="2" customFormat="1" ht="6.96" customHeight="1">
      <c r="A67" s="4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24.96" customHeight="1">
      <c r="A68" s="41"/>
      <c r="B68" s="42"/>
      <c r="C68" s="25" t="s">
        <v>123</v>
      </c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12" customHeight="1">
      <c r="A70" s="41"/>
      <c r="B70" s="42"/>
      <c r="C70" s="34" t="s">
        <v>16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16.5" customHeight="1">
      <c r="A71" s="41"/>
      <c r="B71" s="42"/>
      <c r="C71" s="43"/>
      <c r="D71" s="43"/>
      <c r="E71" s="174" t="str">
        <f>E7</f>
        <v>Most, V Jezírkách X585 + Opatovská X583 - vyprac. PD na demol. mostu, proj. rekul., DV a zaj. IČ</v>
      </c>
      <c r="F71" s="34"/>
      <c r="G71" s="34"/>
      <c r="H71" s="34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4" t="s">
        <v>108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6.5" customHeight="1">
      <c r="A73" s="41"/>
      <c r="B73" s="42"/>
      <c r="C73" s="43"/>
      <c r="D73" s="43"/>
      <c r="E73" s="72" t="str">
        <f>E9</f>
        <v>SO 181 - Dopravně inženýrská opatření</v>
      </c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22</v>
      </c>
      <c r="D75" s="43"/>
      <c r="E75" s="43"/>
      <c r="F75" s="29" t="str">
        <f>F12</f>
        <v>Hlavní město Praha</v>
      </c>
      <c r="G75" s="43"/>
      <c r="H75" s="43"/>
      <c r="I75" s="34" t="s">
        <v>24</v>
      </c>
      <c r="J75" s="75" t="str">
        <f>IF(J12="","",J12)</f>
        <v>11. 5. 2020</v>
      </c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5.15" customHeight="1">
      <c r="A77" s="41"/>
      <c r="B77" s="42"/>
      <c r="C77" s="34" t="s">
        <v>30</v>
      </c>
      <c r="D77" s="43"/>
      <c r="E77" s="43"/>
      <c r="F77" s="29" t="str">
        <f>E15</f>
        <v>TSK hl. m. Prahy, a.s.</v>
      </c>
      <c r="G77" s="43"/>
      <c r="H77" s="43"/>
      <c r="I77" s="34" t="s">
        <v>38</v>
      </c>
      <c r="J77" s="39" t="str">
        <f>E21</f>
        <v>Pontex, spol. s r.o.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5.65" customHeight="1">
      <c r="A78" s="41"/>
      <c r="B78" s="42"/>
      <c r="C78" s="34" t="s">
        <v>36</v>
      </c>
      <c r="D78" s="43"/>
      <c r="E78" s="43"/>
      <c r="F78" s="29" t="str">
        <f>IF(E18="","",E18)</f>
        <v>Vyplň údaj</v>
      </c>
      <c r="G78" s="43"/>
      <c r="H78" s="43"/>
      <c r="I78" s="34" t="s">
        <v>43</v>
      </c>
      <c r="J78" s="39" t="str">
        <f>E24</f>
        <v>Pontex, spol. s r.o. (Daniel Stibůrek)</v>
      </c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0.32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11" customFormat="1" ht="29.28" customHeight="1">
      <c r="A80" s="190"/>
      <c r="B80" s="191"/>
      <c r="C80" s="192" t="s">
        <v>124</v>
      </c>
      <c r="D80" s="193" t="s">
        <v>66</v>
      </c>
      <c r="E80" s="193" t="s">
        <v>62</v>
      </c>
      <c r="F80" s="193" t="s">
        <v>63</v>
      </c>
      <c r="G80" s="193" t="s">
        <v>125</v>
      </c>
      <c r="H80" s="193" t="s">
        <v>126</v>
      </c>
      <c r="I80" s="193" t="s">
        <v>127</v>
      </c>
      <c r="J80" s="193" t="s">
        <v>113</v>
      </c>
      <c r="K80" s="194" t="s">
        <v>128</v>
      </c>
      <c r="L80" s="195"/>
      <c r="M80" s="95" t="s">
        <v>80</v>
      </c>
      <c r="N80" s="96" t="s">
        <v>51</v>
      </c>
      <c r="O80" s="96" t="s">
        <v>129</v>
      </c>
      <c r="P80" s="96" t="s">
        <v>130</v>
      </c>
      <c r="Q80" s="96" t="s">
        <v>131</v>
      </c>
      <c r="R80" s="96" t="s">
        <v>132</v>
      </c>
      <c r="S80" s="96" t="s">
        <v>133</v>
      </c>
      <c r="T80" s="97" t="s">
        <v>134</v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="2" customFormat="1" ht="22.8" customHeight="1">
      <c r="A81" s="41"/>
      <c r="B81" s="42"/>
      <c r="C81" s="102" t="s">
        <v>135</v>
      </c>
      <c r="D81" s="43"/>
      <c r="E81" s="43"/>
      <c r="F81" s="43"/>
      <c r="G81" s="43"/>
      <c r="H81" s="43"/>
      <c r="I81" s="43"/>
      <c r="J81" s="196">
        <f>BK81</f>
        <v>0</v>
      </c>
      <c r="K81" s="43"/>
      <c r="L81" s="47"/>
      <c r="M81" s="98"/>
      <c r="N81" s="197"/>
      <c r="O81" s="99"/>
      <c r="P81" s="198">
        <f>P82</f>
        <v>0</v>
      </c>
      <c r="Q81" s="99"/>
      <c r="R81" s="198">
        <f>R82</f>
        <v>0</v>
      </c>
      <c r="S81" s="99"/>
      <c r="T81" s="199">
        <f>T82</f>
        <v>0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T81" s="19" t="s">
        <v>81</v>
      </c>
      <c r="AU81" s="19" t="s">
        <v>114</v>
      </c>
      <c r="BK81" s="200">
        <f>BK82</f>
        <v>0</v>
      </c>
    </row>
    <row r="82" s="12" customFormat="1" ht="25.92" customHeight="1">
      <c r="A82" s="12"/>
      <c r="B82" s="201"/>
      <c r="C82" s="202"/>
      <c r="D82" s="203" t="s">
        <v>81</v>
      </c>
      <c r="E82" s="204" t="s">
        <v>257</v>
      </c>
      <c r="F82" s="204" t="s">
        <v>258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90</v>
      </c>
      <c r="AT82" s="213" t="s">
        <v>81</v>
      </c>
      <c r="AU82" s="213" t="s">
        <v>82</v>
      </c>
      <c r="AY82" s="212" t="s">
        <v>139</v>
      </c>
      <c r="BK82" s="214">
        <f>BK83</f>
        <v>0</v>
      </c>
    </row>
    <row r="83" s="12" customFormat="1" ht="22.8" customHeight="1">
      <c r="A83" s="12"/>
      <c r="B83" s="201"/>
      <c r="C83" s="202"/>
      <c r="D83" s="203" t="s">
        <v>81</v>
      </c>
      <c r="E83" s="215" t="s">
        <v>187</v>
      </c>
      <c r="F83" s="215" t="s">
        <v>259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SUM(P84:P151)</f>
        <v>0</v>
      </c>
      <c r="Q83" s="209"/>
      <c r="R83" s="210">
        <f>SUM(R84:R151)</f>
        <v>0</v>
      </c>
      <c r="S83" s="209"/>
      <c r="T83" s="211">
        <f>SUM(T84:T151)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90</v>
      </c>
      <c r="AT83" s="213" t="s">
        <v>81</v>
      </c>
      <c r="AU83" s="213" t="s">
        <v>90</v>
      </c>
      <c r="AY83" s="212" t="s">
        <v>139</v>
      </c>
      <c r="BK83" s="214">
        <f>SUM(BK84:BK151)</f>
        <v>0</v>
      </c>
    </row>
    <row r="84" s="2" customFormat="1" ht="14.4" customHeight="1">
      <c r="A84" s="41"/>
      <c r="B84" s="42"/>
      <c r="C84" s="217" t="s">
        <v>90</v>
      </c>
      <c r="D84" s="217" t="s">
        <v>142</v>
      </c>
      <c r="E84" s="218" t="s">
        <v>231</v>
      </c>
      <c r="F84" s="219" t="s">
        <v>232</v>
      </c>
      <c r="G84" s="220" t="s">
        <v>260</v>
      </c>
      <c r="H84" s="221">
        <v>1</v>
      </c>
      <c r="I84" s="222"/>
      <c r="J84" s="223">
        <f>ROUND(I84*H84,2)</f>
        <v>0</v>
      </c>
      <c r="K84" s="219" t="s">
        <v>145</v>
      </c>
      <c r="L84" s="47"/>
      <c r="M84" s="224" t="s">
        <v>80</v>
      </c>
      <c r="N84" s="225" t="s">
        <v>52</v>
      </c>
      <c r="O84" s="87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8" t="s">
        <v>146</v>
      </c>
      <c r="AT84" s="228" t="s">
        <v>142</v>
      </c>
      <c r="AU84" s="228" t="s">
        <v>92</v>
      </c>
      <c r="AY84" s="19" t="s">
        <v>139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90</v>
      </c>
      <c r="BK84" s="229">
        <f>ROUND(I84*H84,2)</f>
        <v>0</v>
      </c>
      <c r="BL84" s="19" t="s">
        <v>146</v>
      </c>
      <c r="BM84" s="228" t="s">
        <v>261</v>
      </c>
    </row>
    <row r="85" s="2" customFormat="1">
      <c r="A85" s="41"/>
      <c r="B85" s="42"/>
      <c r="C85" s="43"/>
      <c r="D85" s="230" t="s">
        <v>148</v>
      </c>
      <c r="E85" s="43"/>
      <c r="F85" s="231" t="s">
        <v>232</v>
      </c>
      <c r="G85" s="43"/>
      <c r="H85" s="43"/>
      <c r="I85" s="232"/>
      <c r="J85" s="43"/>
      <c r="K85" s="43"/>
      <c r="L85" s="47"/>
      <c r="M85" s="233"/>
      <c r="N85" s="234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148</v>
      </c>
      <c r="AU85" s="19" t="s">
        <v>92</v>
      </c>
    </row>
    <row r="86" s="2" customFormat="1">
      <c r="A86" s="41"/>
      <c r="B86" s="42"/>
      <c r="C86" s="43"/>
      <c r="D86" s="230" t="s">
        <v>149</v>
      </c>
      <c r="E86" s="43"/>
      <c r="F86" s="235" t="s">
        <v>262</v>
      </c>
      <c r="G86" s="43"/>
      <c r="H86" s="43"/>
      <c r="I86" s="232"/>
      <c r="J86" s="43"/>
      <c r="K86" s="43"/>
      <c r="L86" s="47"/>
      <c r="M86" s="233"/>
      <c r="N86" s="234"/>
      <c r="O86" s="87"/>
      <c r="P86" s="87"/>
      <c r="Q86" s="87"/>
      <c r="R86" s="87"/>
      <c r="S86" s="87"/>
      <c r="T86" s="88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149</v>
      </c>
      <c r="AU86" s="19" t="s">
        <v>92</v>
      </c>
    </row>
    <row r="87" s="13" customFormat="1">
      <c r="A87" s="13"/>
      <c r="B87" s="236"/>
      <c r="C87" s="237"/>
      <c r="D87" s="230" t="s">
        <v>151</v>
      </c>
      <c r="E87" s="238" t="s">
        <v>80</v>
      </c>
      <c r="F87" s="239" t="s">
        <v>90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151</v>
      </c>
      <c r="AU87" s="246" t="s">
        <v>92</v>
      </c>
      <c r="AV87" s="13" t="s">
        <v>92</v>
      </c>
      <c r="AW87" s="13" t="s">
        <v>42</v>
      </c>
      <c r="AX87" s="13" t="s">
        <v>82</v>
      </c>
      <c r="AY87" s="246" t="s">
        <v>139</v>
      </c>
    </row>
    <row r="88" s="14" customFormat="1">
      <c r="A88" s="14"/>
      <c r="B88" s="247"/>
      <c r="C88" s="248"/>
      <c r="D88" s="230" t="s">
        <v>151</v>
      </c>
      <c r="E88" s="249" t="s">
        <v>80</v>
      </c>
      <c r="F88" s="250" t="s">
        <v>152</v>
      </c>
      <c r="G88" s="248"/>
      <c r="H88" s="251">
        <v>1</v>
      </c>
      <c r="I88" s="252"/>
      <c r="J88" s="248"/>
      <c r="K88" s="248"/>
      <c r="L88" s="253"/>
      <c r="M88" s="254"/>
      <c r="N88" s="255"/>
      <c r="O88" s="255"/>
      <c r="P88" s="255"/>
      <c r="Q88" s="255"/>
      <c r="R88" s="255"/>
      <c r="S88" s="255"/>
      <c r="T88" s="256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7" t="s">
        <v>151</v>
      </c>
      <c r="AU88" s="257" t="s">
        <v>92</v>
      </c>
      <c r="AV88" s="14" t="s">
        <v>153</v>
      </c>
      <c r="AW88" s="14" t="s">
        <v>42</v>
      </c>
      <c r="AX88" s="14" t="s">
        <v>90</v>
      </c>
      <c r="AY88" s="257" t="s">
        <v>139</v>
      </c>
    </row>
    <row r="89" s="2" customFormat="1" ht="14.4" customHeight="1">
      <c r="A89" s="41"/>
      <c r="B89" s="42"/>
      <c r="C89" s="217" t="s">
        <v>92</v>
      </c>
      <c r="D89" s="217" t="s">
        <v>142</v>
      </c>
      <c r="E89" s="218" t="s">
        <v>263</v>
      </c>
      <c r="F89" s="219" t="s">
        <v>264</v>
      </c>
      <c r="G89" s="220" t="s">
        <v>265</v>
      </c>
      <c r="H89" s="221">
        <v>50</v>
      </c>
      <c r="I89" s="222"/>
      <c r="J89" s="223">
        <f>ROUND(I89*H89,2)</f>
        <v>0</v>
      </c>
      <c r="K89" s="219" t="s">
        <v>145</v>
      </c>
      <c r="L89" s="47"/>
      <c r="M89" s="224" t="s">
        <v>80</v>
      </c>
      <c r="N89" s="225" t="s">
        <v>52</v>
      </c>
      <c r="O89" s="87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8" t="s">
        <v>153</v>
      </c>
      <c r="AT89" s="228" t="s">
        <v>142</v>
      </c>
      <c r="AU89" s="228" t="s">
        <v>92</v>
      </c>
      <c r="AY89" s="19" t="s">
        <v>139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9" t="s">
        <v>90</v>
      </c>
      <c r="BK89" s="229">
        <f>ROUND(I89*H89,2)</f>
        <v>0</v>
      </c>
      <c r="BL89" s="19" t="s">
        <v>153</v>
      </c>
      <c r="BM89" s="228" t="s">
        <v>266</v>
      </c>
    </row>
    <row r="90" s="2" customFormat="1">
      <c r="A90" s="41"/>
      <c r="B90" s="42"/>
      <c r="C90" s="43"/>
      <c r="D90" s="230" t="s">
        <v>148</v>
      </c>
      <c r="E90" s="43"/>
      <c r="F90" s="231" t="s">
        <v>267</v>
      </c>
      <c r="G90" s="43"/>
      <c r="H90" s="43"/>
      <c r="I90" s="232"/>
      <c r="J90" s="43"/>
      <c r="K90" s="43"/>
      <c r="L90" s="47"/>
      <c r="M90" s="233"/>
      <c r="N90" s="23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148</v>
      </c>
      <c r="AU90" s="19" t="s">
        <v>92</v>
      </c>
    </row>
    <row r="91" s="2" customFormat="1">
      <c r="A91" s="41"/>
      <c r="B91" s="42"/>
      <c r="C91" s="43"/>
      <c r="D91" s="230" t="s">
        <v>149</v>
      </c>
      <c r="E91" s="43"/>
      <c r="F91" s="235" t="s">
        <v>268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149</v>
      </c>
      <c r="AU91" s="19" t="s">
        <v>92</v>
      </c>
    </row>
    <row r="92" s="13" customFormat="1">
      <c r="A92" s="13"/>
      <c r="B92" s="236"/>
      <c r="C92" s="237"/>
      <c r="D92" s="230" t="s">
        <v>151</v>
      </c>
      <c r="E92" s="238" t="s">
        <v>80</v>
      </c>
      <c r="F92" s="239" t="s">
        <v>269</v>
      </c>
      <c r="G92" s="237"/>
      <c r="H92" s="240">
        <v>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151</v>
      </c>
      <c r="AU92" s="246" t="s">
        <v>92</v>
      </c>
      <c r="AV92" s="13" t="s">
        <v>92</v>
      </c>
      <c r="AW92" s="13" t="s">
        <v>42</v>
      </c>
      <c r="AX92" s="13" t="s">
        <v>82</v>
      </c>
      <c r="AY92" s="246" t="s">
        <v>139</v>
      </c>
    </row>
    <row r="93" s="13" customFormat="1">
      <c r="A93" s="13"/>
      <c r="B93" s="236"/>
      <c r="C93" s="237"/>
      <c r="D93" s="230" t="s">
        <v>151</v>
      </c>
      <c r="E93" s="238" t="s">
        <v>80</v>
      </c>
      <c r="F93" s="239" t="s">
        <v>270</v>
      </c>
      <c r="G93" s="237"/>
      <c r="H93" s="240">
        <v>9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151</v>
      </c>
      <c r="AU93" s="246" t="s">
        <v>92</v>
      </c>
      <c r="AV93" s="13" t="s">
        <v>92</v>
      </c>
      <c r="AW93" s="13" t="s">
        <v>42</v>
      </c>
      <c r="AX93" s="13" t="s">
        <v>82</v>
      </c>
      <c r="AY93" s="246" t="s">
        <v>139</v>
      </c>
    </row>
    <row r="94" s="13" customFormat="1">
      <c r="A94" s="13"/>
      <c r="B94" s="236"/>
      <c r="C94" s="237"/>
      <c r="D94" s="230" t="s">
        <v>151</v>
      </c>
      <c r="E94" s="238" t="s">
        <v>80</v>
      </c>
      <c r="F94" s="239" t="s">
        <v>271</v>
      </c>
      <c r="G94" s="237"/>
      <c r="H94" s="240">
        <v>3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151</v>
      </c>
      <c r="AU94" s="246" t="s">
        <v>92</v>
      </c>
      <c r="AV94" s="13" t="s">
        <v>92</v>
      </c>
      <c r="AW94" s="13" t="s">
        <v>42</v>
      </c>
      <c r="AX94" s="13" t="s">
        <v>82</v>
      </c>
      <c r="AY94" s="246" t="s">
        <v>139</v>
      </c>
    </row>
    <row r="95" s="13" customFormat="1">
      <c r="A95" s="13"/>
      <c r="B95" s="236"/>
      <c r="C95" s="237"/>
      <c r="D95" s="230" t="s">
        <v>151</v>
      </c>
      <c r="E95" s="238" t="s">
        <v>80</v>
      </c>
      <c r="F95" s="239" t="s">
        <v>272</v>
      </c>
      <c r="G95" s="237"/>
      <c r="H95" s="240">
        <v>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151</v>
      </c>
      <c r="AU95" s="246" t="s">
        <v>92</v>
      </c>
      <c r="AV95" s="13" t="s">
        <v>92</v>
      </c>
      <c r="AW95" s="13" t="s">
        <v>42</v>
      </c>
      <c r="AX95" s="13" t="s">
        <v>82</v>
      </c>
      <c r="AY95" s="246" t="s">
        <v>139</v>
      </c>
    </row>
    <row r="96" s="13" customFormat="1">
      <c r="A96" s="13"/>
      <c r="B96" s="236"/>
      <c r="C96" s="237"/>
      <c r="D96" s="230" t="s">
        <v>151</v>
      </c>
      <c r="E96" s="238" t="s">
        <v>80</v>
      </c>
      <c r="F96" s="239" t="s">
        <v>273</v>
      </c>
      <c r="G96" s="237"/>
      <c r="H96" s="240">
        <v>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151</v>
      </c>
      <c r="AU96" s="246" t="s">
        <v>92</v>
      </c>
      <c r="AV96" s="13" t="s">
        <v>92</v>
      </c>
      <c r="AW96" s="13" t="s">
        <v>42</v>
      </c>
      <c r="AX96" s="13" t="s">
        <v>82</v>
      </c>
      <c r="AY96" s="246" t="s">
        <v>139</v>
      </c>
    </row>
    <row r="97" s="13" customFormat="1">
      <c r="A97" s="13"/>
      <c r="B97" s="236"/>
      <c r="C97" s="237"/>
      <c r="D97" s="230" t="s">
        <v>151</v>
      </c>
      <c r="E97" s="238" t="s">
        <v>80</v>
      </c>
      <c r="F97" s="239" t="s">
        <v>274</v>
      </c>
      <c r="G97" s="237"/>
      <c r="H97" s="240">
        <v>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151</v>
      </c>
      <c r="AU97" s="246" t="s">
        <v>92</v>
      </c>
      <c r="AV97" s="13" t="s">
        <v>92</v>
      </c>
      <c r="AW97" s="13" t="s">
        <v>42</v>
      </c>
      <c r="AX97" s="13" t="s">
        <v>82</v>
      </c>
      <c r="AY97" s="246" t="s">
        <v>139</v>
      </c>
    </row>
    <row r="98" s="13" customFormat="1">
      <c r="A98" s="13"/>
      <c r="B98" s="236"/>
      <c r="C98" s="237"/>
      <c r="D98" s="230" t="s">
        <v>151</v>
      </c>
      <c r="E98" s="238" t="s">
        <v>80</v>
      </c>
      <c r="F98" s="239" t="s">
        <v>275</v>
      </c>
      <c r="G98" s="237"/>
      <c r="H98" s="240">
        <v>12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151</v>
      </c>
      <c r="AU98" s="246" t="s">
        <v>92</v>
      </c>
      <c r="AV98" s="13" t="s">
        <v>92</v>
      </c>
      <c r="AW98" s="13" t="s">
        <v>42</v>
      </c>
      <c r="AX98" s="13" t="s">
        <v>82</v>
      </c>
      <c r="AY98" s="246" t="s">
        <v>139</v>
      </c>
    </row>
    <row r="99" s="13" customFormat="1">
      <c r="A99" s="13"/>
      <c r="B99" s="236"/>
      <c r="C99" s="237"/>
      <c r="D99" s="230" t="s">
        <v>151</v>
      </c>
      <c r="E99" s="238" t="s">
        <v>80</v>
      </c>
      <c r="F99" s="239" t="s">
        <v>276</v>
      </c>
      <c r="G99" s="237"/>
      <c r="H99" s="240">
        <v>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151</v>
      </c>
      <c r="AU99" s="246" t="s">
        <v>92</v>
      </c>
      <c r="AV99" s="13" t="s">
        <v>92</v>
      </c>
      <c r="AW99" s="13" t="s">
        <v>42</v>
      </c>
      <c r="AX99" s="13" t="s">
        <v>82</v>
      </c>
      <c r="AY99" s="246" t="s">
        <v>139</v>
      </c>
    </row>
    <row r="100" s="13" customFormat="1">
      <c r="A100" s="13"/>
      <c r="B100" s="236"/>
      <c r="C100" s="237"/>
      <c r="D100" s="230" t="s">
        <v>151</v>
      </c>
      <c r="E100" s="238" t="s">
        <v>80</v>
      </c>
      <c r="F100" s="239" t="s">
        <v>277</v>
      </c>
      <c r="G100" s="237"/>
      <c r="H100" s="240">
        <v>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151</v>
      </c>
      <c r="AU100" s="246" t="s">
        <v>92</v>
      </c>
      <c r="AV100" s="13" t="s">
        <v>92</v>
      </c>
      <c r="AW100" s="13" t="s">
        <v>42</v>
      </c>
      <c r="AX100" s="13" t="s">
        <v>82</v>
      </c>
      <c r="AY100" s="246" t="s">
        <v>139</v>
      </c>
    </row>
    <row r="101" s="14" customFormat="1">
      <c r="A101" s="14"/>
      <c r="B101" s="247"/>
      <c r="C101" s="248"/>
      <c r="D101" s="230" t="s">
        <v>151</v>
      </c>
      <c r="E101" s="249" t="s">
        <v>80</v>
      </c>
      <c r="F101" s="250" t="s">
        <v>152</v>
      </c>
      <c r="G101" s="248"/>
      <c r="H101" s="251">
        <v>50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151</v>
      </c>
      <c r="AU101" s="257" t="s">
        <v>92</v>
      </c>
      <c r="AV101" s="14" t="s">
        <v>153</v>
      </c>
      <c r="AW101" s="14" t="s">
        <v>42</v>
      </c>
      <c r="AX101" s="14" t="s">
        <v>90</v>
      </c>
      <c r="AY101" s="257" t="s">
        <v>139</v>
      </c>
    </row>
    <row r="102" s="2" customFormat="1" ht="14.4" customHeight="1">
      <c r="A102" s="41"/>
      <c r="B102" s="42"/>
      <c r="C102" s="217" t="s">
        <v>159</v>
      </c>
      <c r="D102" s="217" t="s">
        <v>142</v>
      </c>
      <c r="E102" s="218" t="s">
        <v>278</v>
      </c>
      <c r="F102" s="219" t="s">
        <v>279</v>
      </c>
      <c r="G102" s="220" t="s">
        <v>265</v>
      </c>
      <c r="H102" s="221">
        <v>376</v>
      </c>
      <c r="I102" s="222"/>
      <c r="J102" s="223">
        <f>ROUND(I102*H102,2)</f>
        <v>0</v>
      </c>
      <c r="K102" s="219" t="s">
        <v>145</v>
      </c>
      <c r="L102" s="47"/>
      <c r="M102" s="224" t="s">
        <v>80</v>
      </c>
      <c r="N102" s="225" t="s">
        <v>52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153</v>
      </c>
      <c r="AT102" s="228" t="s">
        <v>142</v>
      </c>
      <c r="AU102" s="228" t="s">
        <v>92</v>
      </c>
      <c r="AY102" s="19" t="s">
        <v>139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90</v>
      </c>
      <c r="BK102" s="229">
        <f>ROUND(I102*H102,2)</f>
        <v>0</v>
      </c>
      <c r="BL102" s="19" t="s">
        <v>153</v>
      </c>
      <c r="BM102" s="228" t="s">
        <v>280</v>
      </c>
    </row>
    <row r="103" s="2" customFormat="1">
      <c r="A103" s="41"/>
      <c r="B103" s="42"/>
      <c r="C103" s="43"/>
      <c r="D103" s="230" t="s">
        <v>148</v>
      </c>
      <c r="E103" s="43"/>
      <c r="F103" s="231" t="s">
        <v>281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148</v>
      </c>
      <c r="AU103" s="19" t="s">
        <v>92</v>
      </c>
    </row>
    <row r="104" s="15" customFormat="1">
      <c r="A104" s="15"/>
      <c r="B104" s="261"/>
      <c r="C104" s="262"/>
      <c r="D104" s="230" t="s">
        <v>151</v>
      </c>
      <c r="E104" s="263" t="s">
        <v>80</v>
      </c>
      <c r="F104" s="264" t="s">
        <v>282</v>
      </c>
      <c r="G104" s="262"/>
      <c r="H104" s="263" t="s">
        <v>80</v>
      </c>
      <c r="I104" s="265"/>
      <c r="J104" s="262"/>
      <c r="K104" s="262"/>
      <c r="L104" s="266"/>
      <c r="M104" s="267"/>
      <c r="N104" s="268"/>
      <c r="O104" s="268"/>
      <c r="P104" s="268"/>
      <c r="Q104" s="268"/>
      <c r="R104" s="268"/>
      <c r="S104" s="268"/>
      <c r="T104" s="269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0" t="s">
        <v>151</v>
      </c>
      <c r="AU104" s="270" t="s">
        <v>92</v>
      </c>
      <c r="AV104" s="15" t="s">
        <v>90</v>
      </c>
      <c r="AW104" s="15" t="s">
        <v>42</v>
      </c>
      <c r="AX104" s="15" t="s">
        <v>82</v>
      </c>
      <c r="AY104" s="270" t="s">
        <v>139</v>
      </c>
    </row>
    <row r="105" s="13" customFormat="1">
      <c r="A105" s="13"/>
      <c r="B105" s="236"/>
      <c r="C105" s="237"/>
      <c r="D105" s="230" t="s">
        <v>151</v>
      </c>
      <c r="E105" s="238" t="s">
        <v>80</v>
      </c>
      <c r="F105" s="239" t="s">
        <v>283</v>
      </c>
      <c r="G105" s="237"/>
      <c r="H105" s="240">
        <v>20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151</v>
      </c>
      <c r="AU105" s="246" t="s">
        <v>92</v>
      </c>
      <c r="AV105" s="13" t="s">
        <v>92</v>
      </c>
      <c r="AW105" s="13" t="s">
        <v>42</v>
      </c>
      <c r="AX105" s="13" t="s">
        <v>82</v>
      </c>
      <c r="AY105" s="246" t="s">
        <v>139</v>
      </c>
    </row>
    <row r="106" s="13" customFormat="1">
      <c r="A106" s="13"/>
      <c r="B106" s="236"/>
      <c r="C106" s="237"/>
      <c r="D106" s="230" t="s">
        <v>151</v>
      </c>
      <c r="E106" s="238" t="s">
        <v>80</v>
      </c>
      <c r="F106" s="239" t="s">
        <v>284</v>
      </c>
      <c r="G106" s="237"/>
      <c r="H106" s="240">
        <v>15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151</v>
      </c>
      <c r="AU106" s="246" t="s">
        <v>92</v>
      </c>
      <c r="AV106" s="13" t="s">
        <v>92</v>
      </c>
      <c r="AW106" s="13" t="s">
        <v>42</v>
      </c>
      <c r="AX106" s="13" t="s">
        <v>82</v>
      </c>
      <c r="AY106" s="246" t="s">
        <v>139</v>
      </c>
    </row>
    <row r="107" s="13" customFormat="1">
      <c r="A107" s="13"/>
      <c r="B107" s="236"/>
      <c r="C107" s="237"/>
      <c r="D107" s="230" t="s">
        <v>151</v>
      </c>
      <c r="E107" s="238" t="s">
        <v>80</v>
      </c>
      <c r="F107" s="239" t="s">
        <v>285</v>
      </c>
      <c r="G107" s="237"/>
      <c r="H107" s="240">
        <v>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151</v>
      </c>
      <c r="AU107" s="246" t="s">
        <v>92</v>
      </c>
      <c r="AV107" s="13" t="s">
        <v>92</v>
      </c>
      <c r="AW107" s="13" t="s">
        <v>42</v>
      </c>
      <c r="AX107" s="13" t="s">
        <v>82</v>
      </c>
      <c r="AY107" s="246" t="s">
        <v>139</v>
      </c>
    </row>
    <row r="108" s="13" customFormat="1">
      <c r="A108" s="13"/>
      <c r="B108" s="236"/>
      <c r="C108" s="237"/>
      <c r="D108" s="230" t="s">
        <v>151</v>
      </c>
      <c r="E108" s="238" t="s">
        <v>80</v>
      </c>
      <c r="F108" s="239" t="s">
        <v>286</v>
      </c>
      <c r="G108" s="237"/>
      <c r="H108" s="240">
        <v>20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151</v>
      </c>
      <c r="AU108" s="246" t="s">
        <v>92</v>
      </c>
      <c r="AV108" s="13" t="s">
        <v>92</v>
      </c>
      <c r="AW108" s="13" t="s">
        <v>42</v>
      </c>
      <c r="AX108" s="13" t="s">
        <v>82</v>
      </c>
      <c r="AY108" s="246" t="s">
        <v>139</v>
      </c>
    </row>
    <row r="109" s="13" customFormat="1">
      <c r="A109" s="13"/>
      <c r="B109" s="236"/>
      <c r="C109" s="237"/>
      <c r="D109" s="230" t="s">
        <v>151</v>
      </c>
      <c r="E109" s="238" t="s">
        <v>80</v>
      </c>
      <c r="F109" s="239" t="s">
        <v>287</v>
      </c>
      <c r="G109" s="237"/>
      <c r="H109" s="240">
        <v>20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151</v>
      </c>
      <c r="AU109" s="246" t="s">
        <v>92</v>
      </c>
      <c r="AV109" s="13" t="s">
        <v>92</v>
      </c>
      <c r="AW109" s="13" t="s">
        <v>42</v>
      </c>
      <c r="AX109" s="13" t="s">
        <v>82</v>
      </c>
      <c r="AY109" s="246" t="s">
        <v>139</v>
      </c>
    </row>
    <row r="110" s="13" customFormat="1">
      <c r="A110" s="13"/>
      <c r="B110" s="236"/>
      <c r="C110" s="237"/>
      <c r="D110" s="230" t="s">
        <v>151</v>
      </c>
      <c r="E110" s="238" t="s">
        <v>80</v>
      </c>
      <c r="F110" s="239" t="s">
        <v>288</v>
      </c>
      <c r="G110" s="237"/>
      <c r="H110" s="240">
        <v>60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151</v>
      </c>
      <c r="AU110" s="246" t="s">
        <v>92</v>
      </c>
      <c r="AV110" s="13" t="s">
        <v>92</v>
      </c>
      <c r="AW110" s="13" t="s">
        <v>42</v>
      </c>
      <c r="AX110" s="13" t="s">
        <v>82</v>
      </c>
      <c r="AY110" s="246" t="s">
        <v>139</v>
      </c>
    </row>
    <row r="111" s="13" customFormat="1">
      <c r="A111" s="13"/>
      <c r="B111" s="236"/>
      <c r="C111" s="237"/>
      <c r="D111" s="230" t="s">
        <v>151</v>
      </c>
      <c r="E111" s="238" t="s">
        <v>80</v>
      </c>
      <c r="F111" s="239" t="s">
        <v>289</v>
      </c>
      <c r="G111" s="237"/>
      <c r="H111" s="240">
        <v>40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151</v>
      </c>
      <c r="AU111" s="246" t="s">
        <v>92</v>
      </c>
      <c r="AV111" s="13" t="s">
        <v>92</v>
      </c>
      <c r="AW111" s="13" t="s">
        <v>42</v>
      </c>
      <c r="AX111" s="13" t="s">
        <v>82</v>
      </c>
      <c r="AY111" s="246" t="s">
        <v>139</v>
      </c>
    </row>
    <row r="112" s="15" customFormat="1">
      <c r="A112" s="15"/>
      <c r="B112" s="261"/>
      <c r="C112" s="262"/>
      <c r="D112" s="230" t="s">
        <v>151</v>
      </c>
      <c r="E112" s="263" t="s">
        <v>80</v>
      </c>
      <c r="F112" s="264" t="s">
        <v>290</v>
      </c>
      <c r="G112" s="262"/>
      <c r="H112" s="263" t="s">
        <v>80</v>
      </c>
      <c r="I112" s="265"/>
      <c r="J112" s="262"/>
      <c r="K112" s="262"/>
      <c r="L112" s="266"/>
      <c r="M112" s="267"/>
      <c r="N112" s="268"/>
      <c r="O112" s="268"/>
      <c r="P112" s="268"/>
      <c r="Q112" s="268"/>
      <c r="R112" s="268"/>
      <c r="S112" s="268"/>
      <c r="T112" s="269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0" t="s">
        <v>151</v>
      </c>
      <c r="AU112" s="270" t="s">
        <v>92</v>
      </c>
      <c r="AV112" s="15" t="s">
        <v>90</v>
      </c>
      <c r="AW112" s="15" t="s">
        <v>42</v>
      </c>
      <c r="AX112" s="15" t="s">
        <v>82</v>
      </c>
      <c r="AY112" s="270" t="s">
        <v>139</v>
      </c>
    </row>
    <row r="113" s="13" customFormat="1">
      <c r="A113" s="13"/>
      <c r="B113" s="236"/>
      <c r="C113" s="237"/>
      <c r="D113" s="230" t="s">
        <v>151</v>
      </c>
      <c r="E113" s="238" t="s">
        <v>80</v>
      </c>
      <c r="F113" s="239" t="s">
        <v>291</v>
      </c>
      <c r="G113" s="237"/>
      <c r="H113" s="240">
        <v>70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151</v>
      </c>
      <c r="AU113" s="246" t="s">
        <v>92</v>
      </c>
      <c r="AV113" s="13" t="s">
        <v>92</v>
      </c>
      <c r="AW113" s="13" t="s">
        <v>42</v>
      </c>
      <c r="AX113" s="13" t="s">
        <v>82</v>
      </c>
      <c r="AY113" s="246" t="s">
        <v>139</v>
      </c>
    </row>
    <row r="114" s="13" customFormat="1">
      <c r="A114" s="13"/>
      <c r="B114" s="236"/>
      <c r="C114" s="237"/>
      <c r="D114" s="230" t="s">
        <v>151</v>
      </c>
      <c r="E114" s="238" t="s">
        <v>80</v>
      </c>
      <c r="F114" s="239" t="s">
        <v>292</v>
      </c>
      <c r="G114" s="237"/>
      <c r="H114" s="240">
        <v>126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151</v>
      </c>
      <c r="AU114" s="246" t="s">
        <v>92</v>
      </c>
      <c r="AV114" s="13" t="s">
        <v>92</v>
      </c>
      <c r="AW114" s="13" t="s">
        <v>42</v>
      </c>
      <c r="AX114" s="13" t="s">
        <v>82</v>
      </c>
      <c r="AY114" s="246" t="s">
        <v>139</v>
      </c>
    </row>
    <row r="115" s="14" customFormat="1">
      <c r="A115" s="14"/>
      <c r="B115" s="247"/>
      <c r="C115" s="248"/>
      <c r="D115" s="230" t="s">
        <v>151</v>
      </c>
      <c r="E115" s="249" t="s">
        <v>80</v>
      </c>
      <c r="F115" s="250" t="s">
        <v>152</v>
      </c>
      <c r="G115" s="248"/>
      <c r="H115" s="251">
        <v>376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151</v>
      </c>
      <c r="AU115" s="257" t="s">
        <v>92</v>
      </c>
      <c r="AV115" s="14" t="s">
        <v>153</v>
      </c>
      <c r="AW115" s="14" t="s">
        <v>42</v>
      </c>
      <c r="AX115" s="14" t="s">
        <v>90</v>
      </c>
      <c r="AY115" s="257" t="s">
        <v>139</v>
      </c>
    </row>
    <row r="116" s="2" customFormat="1" ht="14.4" customHeight="1">
      <c r="A116" s="41"/>
      <c r="B116" s="42"/>
      <c r="C116" s="217" t="s">
        <v>153</v>
      </c>
      <c r="D116" s="217" t="s">
        <v>142</v>
      </c>
      <c r="E116" s="218" t="s">
        <v>263</v>
      </c>
      <c r="F116" s="219" t="s">
        <v>264</v>
      </c>
      <c r="G116" s="220" t="s">
        <v>265</v>
      </c>
      <c r="H116" s="221">
        <v>12</v>
      </c>
      <c r="I116" s="222"/>
      <c r="J116" s="223">
        <f>ROUND(I116*H116,2)</f>
        <v>0</v>
      </c>
      <c r="K116" s="219" t="s">
        <v>145</v>
      </c>
      <c r="L116" s="47"/>
      <c r="M116" s="224" t="s">
        <v>80</v>
      </c>
      <c r="N116" s="225" t="s">
        <v>52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153</v>
      </c>
      <c r="AT116" s="228" t="s">
        <v>142</v>
      </c>
      <c r="AU116" s="228" t="s">
        <v>92</v>
      </c>
      <c r="AY116" s="19" t="s">
        <v>139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90</v>
      </c>
      <c r="BK116" s="229">
        <f>ROUND(I116*H116,2)</f>
        <v>0</v>
      </c>
      <c r="BL116" s="19" t="s">
        <v>153</v>
      </c>
      <c r="BM116" s="228" t="s">
        <v>293</v>
      </c>
    </row>
    <row r="117" s="2" customFormat="1">
      <c r="A117" s="41"/>
      <c r="B117" s="42"/>
      <c r="C117" s="43"/>
      <c r="D117" s="230" t="s">
        <v>148</v>
      </c>
      <c r="E117" s="43"/>
      <c r="F117" s="231" t="s">
        <v>267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148</v>
      </c>
      <c r="AU117" s="19" t="s">
        <v>92</v>
      </c>
    </row>
    <row r="118" s="2" customFormat="1">
      <c r="A118" s="41"/>
      <c r="B118" s="42"/>
      <c r="C118" s="43"/>
      <c r="D118" s="230" t="s">
        <v>149</v>
      </c>
      <c r="E118" s="43"/>
      <c r="F118" s="235" t="s">
        <v>294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149</v>
      </c>
      <c r="AU118" s="19" t="s">
        <v>92</v>
      </c>
    </row>
    <row r="119" s="13" customFormat="1">
      <c r="A119" s="13"/>
      <c r="B119" s="236"/>
      <c r="C119" s="237"/>
      <c r="D119" s="230" t="s">
        <v>151</v>
      </c>
      <c r="E119" s="238" t="s">
        <v>80</v>
      </c>
      <c r="F119" s="239" t="s">
        <v>295</v>
      </c>
      <c r="G119" s="237"/>
      <c r="H119" s="240">
        <v>6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151</v>
      </c>
      <c r="AU119" s="246" t="s">
        <v>92</v>
      </c>
      <c r="AV119" s="13" t="s">
        <v>92</v>
      </c>
      <c r="AW119" s="13" t="s">
        <v>42</v>
      </c>
      <c r="AX119" s="13" t="s">
        <v>82</v>
      </c>
      <c r="AY119" s="246" t="s">
        <v>139</v>
      </c>
    </row>
    <row r="120" s="13" customFormat="1">
      <c r="A120" s="13"/>
      <c r="B120" s="236"/>
      <c r="C120" s="237"/>
      <c r="D120" s="230" t="s">
        <v>151</v>
      </c>
      <c r="E120" s="238" t="s">
        <v>80</v>
      </c>
      <c r="F120" s="239" t="s">
        <v>296</v>
      </c>
      <c r="G120" s="237"/>
      <c r="H120" s="240">
        <v>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151</v>
      </c>
      <c r="AU120" s="246" t="s">
        <v>92</v>
      </c>
      <c r="AV120" s="13" t="s">
        <v>92</v>
      </c>
      <c r="AW120" s="13" t="s">
        <v>42</v>
      </c>
      <c r="AX120" s="13" t="s">
        <v>82</v>
      </c>
      <c r="AY120" s="246" t="s">
        <v>139</v>
      </c>
    </row>
    <row r="121" s="14" customFormat="1">
      <c r="A121" s="14"/>
      <c r="B121" s="247"/>
      <c r="C121" s="248"/>
      <c r="D121" s="230" t="s">
        <v>151</v>
      </c>
      <c r="E121" s="249" t="s">
        <v>80</v>
      </c>
      <c r="F121" s="250" t="s">
        <v>152</v>
      </c>
      <c r="G121" s="248"/>
      <c r="H121" s="251">
        <v>12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151</v>
      </c>
      <c r="AU121" s="257" t="s">
        <v>92</v>
      </c>
      <c r="AV121" s="14" t="s">
        <v>153</v>
      </c>
      <c r="AW121" s="14" t="s">
        <v>42</v>
      </c>
      <c r="AX121" s="14" t="s">
        <v>90</v>
      </c>
      <c r="AY121" s="257" t="s">
        <v>139</v>
      </c>
    </row>
    <row r="122" s="2" customFormat="1" ht="14.4" customHeight="1">
      <c r="A122" s="41"/>
      <c r="B122" s="42"/>
      <c r="C122" s="217" t="s">
        <v>138</v>
      </c>
      <c r="D122" s="217" t="s">
        <v>142</v>
      </c>
      <c r="E122" s="218" t="s">
        <v>278</v>
      </c>
      <c r="F122" s="219" t="s">
        <v>279</v>
      </c>
      <c r="G122" s="220" t="s">
        <v>265</v>
      </c>
      <c r="H122" s="221">
        <v>420</v>
      </c>
      <c r="I122" s="222"/>
      <c r="J122" s="223">
        <f>ROUND(I122*H122,2)</f>
        <v>0</v>
      </c>
      <c r="K122" s="219" t="s">
        <v>145</v>
      </c>
      <c r="L122" s="47"/>
      <c r="M122" s="224" t="s">
        <v>80</v>
      </c>
      <c r="N122" s="225" t="s">
        <v>52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153</v>
      </c>
      <c r="AT122" s="228" t="s">
        <v>142</v>
      </c>
      <c r="AU122" s="228" t="s">
        <v>92</v>
      </c>
      <c r="AY122" s="19" t="s">
        <v>139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90</v>
      </c>
      <c r="BK122" s="229">
        <f>ROUND(I122*H122,2)</f>
        <v>0</v>
      </c>
      <c r="BL122" s="19" t="s">
        <v>153</v>
      </c>
      <c r="BM122" s="228" t="s">
        <v>297</v>
      </c>
    </row>
    <row r="123" s="2" customFormat="1">
      <c r="A123" s="41"/>
      <c r="B123" s="42"/>
      <c r="C123" s="43"/>
      <c r="D123" s="230" t="s">
        <v>148</v>
      </c>
      <c r="E123" s="43"/>
      <c r="F123" s="231" t="s">
        <v>281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148</v>
      </c>
      <c r="AU123" s="19" t="s">
        <v>92</v>
      </c>
    </row>
    <row r="124" s="13" customFormat="1">
      <c r="A124" s="13"/>
      <c r="B124" s="236"/>
      <c r="C124" s="237"/>
      <c r="D124" s="230" t="s">
        <v>151</v>
      </c>
      <c r="E124" s="238" t="s">
        <v>80</v>
      </c>
      <c r="F124" s="239" t="s">
        <v>298</v>
      </c>
      <c r="G124" s="237"/>
      <c r="H124" s="240">
        <v>210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151</v>
      </c>
      <c r="AU124" s="246" t="s">
        <v>92</v>
      </c>
      <c r="AV124" s="13" t="s">
        <v>92</v>
      </c>
      <c r="AW124" s="13" t="s">
        <v>42</v>
      </c>
      <c r="AX124" s="13" t="s">
        <v>82</v>
      </c>
      <c r="AY124" s="246" t="s">
        <v>139</v>
      </c>
    </row>
    <row r="125" s="13" customFormat="1">
      <c r="A125" s="13"/>
      <c r="B125" s="236"/>
      <c r="C125" s="237"/>
      <c r="D125" s="230" t="s">
        <v>151</v>
      </c>
      <c r="E125" s="238" t="s">
        <v>80</v>
      </c>
      <c r="F125" s="239" t="s">
        <v>299</v>
      </c>
      <c r="G125" s="237"/>
      <c r="H125" s="240">
        <v>210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151</v>
      </c>
      <c r="AU125" s="246" t="s">
        <v>92</v>
      </c>
      <c r="AV125" s="13" t="s">
        <v>92</v>
      </c>
      <c r="AW125" s="13" t="s">
        <v>42</v>
      </c>
      <c r="AX125" s="13" t="s">
        <v>82</v>
      </c>
      <c r="AY125" s="246" t="s">
        <v>139</v>
      </c>
    </row>
    <row r="126" s="14" customFormat="1">
      <c r="A126" s="14"/>
      <c r="B126" s="247"/>
      <c r="C126" s="248"/>
      <c r="D126" s="230" t="s">
        <v>151</v>
      </c>
      <c r="E126" s="249" t="s">
        <v>80</v>
      </c>
      <c r="F126" s="250" t="s">
        <v>152</v>
      </c>
      <c r="G126" s="248"/>
      <c r="H126" s="251">
        <v>420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151</v>
      </c>
      <c r="AU126" s="257" t="s">
        <v>92</v>
      </c>
      <c r="AV126" s="14" t="s">
        <v>153</v>
      </c>
      <c r="AW126" s="14" t="s">
        <v>42</v>
      </c>
      <c r="AX126" s="14" t="s">
        <v>90</v>
      </c>
      <c r="AY126" s="257" t="s">
        <v>139</v>
      </c>
    </row>
    <row r="127" s="2" customFormat="1" ht="14.4" customHeight="1">
      <c r="A127" s="41"/>
      <c r="B127" s="42"/>
      <c r="C127" s="217" t="s">
        <v>172</v>
      </c>
      <c r="D127" s="217" t="s">
        <v>142</v>
      </c>
      <c r="E127" s="218" t="s">
        <v>300</v>
      </c>
      <c r="F127" s="219" t="s">
        <v>301</v>
      </c>
      <c r="G127" s="220" t="s">
        <v>265</v>
      </c>
      <c r="H127" s="221">
        <v>6</v>
      </c>
      <c r="I127" s="222"/>
      <c r="J127" s="223">
        <f>ROUND(I127*H127,2)</f>
        <v>0</v>
      </c>
      <c r="K127" s="219" t="s">
        <v>145</v>
      </c>
      <c r="L127" s="47"/>
      <c r="M127" s="224" t="s">
        <v>80</v>
      </c>
      <c r="N127" s="225" t="s">
        <v>52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153</v>
      </c>
      <c r="AT127" s="228" t="s">
        <v>142</v>
      </c>
      <c r="AU127" s="228" t="s">
        <v>92</v>
      </c>
      <c r="AY127" s="19" t="s">
        <v>139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90</v>
      </c>
      <c r="BK127" s="229">
        <f>ROUND(I127*H127,2)</f>
        <v>0</v>
      </c>
      <c r="BL127" s="19" t="s">
        <v>153</v>
      </c>
      <c r="BM127" s="228" t="s">
        <v>302</v>
      </c>
    </row>
    <row r="128" s="2" customFormat="1">
      <c r="A128" s="41"/>
      <c r="B128" s="42"/>
      <c r="C128" s="43"/>
      <c r="D128" s="230" t="s">
        <v>148</v>
      </c>
      <c r="E128" s="43"/>
      <c r="F128" s="231" t="s">
        <v>303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148</v>
      </c>
      <c r="AU128" s="19" t="s">
        <v>92</v>
      </c>
    </row>
    <row r="129" s="2" customFormat="1">
      <c r="A129" s="41"/>
      <c r="B129" s="42"/>
      <c r="C129" s="43"/>
      <c r="D129" s="230" t="s">
        <v>149</v>
      </c>
      <c r="E129" s="43"/>
      <c r="F129" s="235" t="s">
        <v>268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149</v>
      </c>
      <c r="AU129" s="19" t="s">
        <v>92</v>
      </c>
    </row>
    <row r="130" s="13" customFormat="1">
      <c r="A130" s="13"/>
      <c r="B130" s="236"/>
      <c r="C130" s="237"/>
      <c r="D130" s="230" t="s">
        <v>151</v>
      </c>
      <c r="E130" s="238" t="s">
        <v>80</v>
      </c>
      <c r="F130" s="239" t="s">
        <v>304</v>
      </c>
      <c r="G130" s="237"/>
      <c r="H130" s="240">
        <v>6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151</v>
      </c>
      <c r="AU130" s="246" t="s">
        <v>92</v>
      </c>
      <c r="AV130" s="13" t="s">
        <v>92</v>
      </c>
      <c r="AW130" s="13" t="s">
        <v>42</v>
      </c>
      <c r="AX130" s="13" t="s">
        <v>82</v>
      </c>
      <c r="AY130" s="246" t="s">
        <v>139</v>
      </c>
    </row>
    <row r="131" s="14" customFormat="1">
      <c r="A131" s="14"/>
      <c r="B131" s="247"/>
      <c r="C131" s="248"/>
      <c r="D131" s="230" t="s">
        <v>151</v>
      </c>
      <c r="E131" s="249" t="s">
        <v>80</v>
      </c>
      <c r="F131" s="250" t="s">
        <v>152</v>
      </c>
      <c r="G131" s="248"/>
      <c r="H131" s="251">
        <v>6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7" t="s">
        <v>151</v>
      </c>
      <c r="AU131" s="257" t="s">
        <v>92</v>
      </c>
      <c r="AV131" s="14" t="s">
        <v>153</v>
      </c>
      <c r="AW131" s="14" t="s">
        <v>42</v>
      </c>
      <c r="AX131" s="14" t="s">
        <v>90</v>
      </c>
      <c r="AY131" s="257" t="s">
        <v>139</v>
      </c>
    </row>
    <row r="132" s="2" customFormat="1" ht="14.4" customHeight="1">
      <c r="A132" s="41"/>
      <c r="B132" s="42"/>
      <c r="C132" s="217" t="s">
        <v>177</v>
      </c>
      <c r="D132" s="217" t="s">
        <v>142</v>
      </c>
      <c r="E132" s="218" t="s">
        <v>300</v>
      </c>
      <c r="F132" s="219" t="s">
        <v>301</v>
      </c>
      <c r="G132" s="220" t="s">
        <v>265</v>
      </c>
      <c r="H132" s="221">
        <v>6</v>
      </c>
      <c r="I132" s="222"/>
      <c r="J132" s="223">
        <f>ROUND(I132*H132,2)</f>
        <v>0</v>
      </c>
      <c r="K132" s="219" t="s">
        <v>145</v>
      </c>
      <c r="L132" s="47"/>
      <c r="M132" s="224" t="s">
        <v>80</v>
      </c>
      <c r="N132" s="225" t="s">
        <v>52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153</v>
      </c>
      <c r="AT132" s="228" t="s">
        <v>142</v>
      </c>
      <c r="AU132" s="228" t="s">
        <v>92</v>
      </c>
      <c r="AY132" s="19" t="s">
        <v>139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90</v>
      </c>
      <c r="BK132" s="229">
        <f>ROUND(I132*H132,2)</f>
        <v>0</v>
      </c>
      <c r="BL132" s="19" t="s">
        <v>153</v>
      </c>
      <c r="BM132" s="228" t="s">
        <v>305</v>
      </c>
    </row>
    <row r="133" s="2" customFormat="1">
      <c r="A133" s="41"/>
      <c r="B133" s="42"/>
      <c r="C133" s="43"/>
      <c r="D133" s="230" t="s">
        <v>148</v>
      </c>
      <c r="E133" s="43"/>
      <c r="F133" s="231" t="s">
        <v>303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148</v>
      </c>
      <c r="AU133" s="19" t="s">
        <v>92</v>
      </c>
    </row>
    <row r="134" s="2" customFormat="1">
      <c r="A134" s="41"/>
      <c r="B134" s="42"/>
      <c r="C134" s="43"/>
      <c r="D134" s="230" t="s">
        <v>149</v>
      </c>
      <c r="E134" s="43"/>
      <c r="F134" s="235" t="s">
        <v>294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149</v>
      </c>
      <c r="AU134" s="19" t="s">
        <v>92</v>
      </c>
    </row>
    <row r="135" s="13" customFormat="1">
      <c r="A135" s="13"/>
      <c r="B135" s="236"/>
      <c r="C135" s="237"/>
      <c r="D135" s="230" t="s">
        <v>151</v>
      </c>
      <c r="E135" s="238" t="s">
        <v>80</v>
      </c>
      <c r="F135" s="239" t="s">
        <v>304</v>
      </c>
      <c r="G135" s="237"/>
      <c r="H135" s="240">
        <v>6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151</v>
      </c>
      <c r="AU135" s="246" t="s">
        <v>92</v>
      </c>
      <c r="AV135" s="13" t="s">
        <v>92</v>
      </c>
      <c r="AW135" s="13" t="s">
        <v>42</v>
      </c>
      <c r="AX135" s="13" t="s">
        <v>82</v>
      </c>
      <c r="AY135" s="246" t="s">
        <v>139</v>
      </c>
    </row>
    <row r="136" s="14" customFormat="1">
      <c r="A136" s="14"/>
      <c r="B136" s="247"/>
      <c r="C136" s="248"/>
      <c r="D136" s="230" t="s">
        <v>151</v>
      </c>
      <c r="E136" s="249" t="s">
        <v>80</v>
      </c>
      <c r="F136" s="250" t="s">
        <v>152</v>
      </c>
      <c r="G136" s="248"/>
      <c r="H136" s="251">
        <v>6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7" t="s">
        <v>151</v>
      </c>
      <c r="AU136" s="257" t="s">
        <v>92</v>
      </c>
      <c r="AV136" s="14" t="s">
        <v>153</v>
      </c>
      <c r="AW136" s="14" t="s">
        <v>42</v>
      </c>
      <c r="AX136" s="14" t="s">
        <v>90</v>
      </c>
      <c r="AY136" s="257" t="s">
        <v>139</v>
      </c>
    </row>
    <row r="137" s="2" customFormat="1" ht="14.4" customHeight="1">
      <c r="A137" s="41"/>
      <c r="B137" s="42"/>
      <c r="C137" s="217" t="s">
        <v>182</v>
      </c>
      <c r="D137" s="217" t="s">
        <v>142</v>
      </c>
      <c r="E137" s="218" t="s">
        <v>306</v>
      </c>
      <c r="F137" s="219" t="s">
        <v>307</v>
      </c>
      <c r="G137" s="220" t="s">
        <v>265</v>
      </c>
      <c r="H137" s="221">
        <v>40</v>
      </c>
      <c r="I137" s="222"/>
      <c r="J137" s="223">
        <f>ROUND(I137*H137,2)</f>
        <v>0</v>
      </c>
      <c r="K137" s="219" t="s">
        <v>145</v>
      </c>
      <c r="L137" s="47"/>
      <c r="M137" s="224" t="s">
        <v>80</v>
      </c>
      <c r="N137" s="225" t="s">
        <v>52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153</v>
      </c>
      <c r="AT137" s="228" t="s">
        <v>142</v>
      </c>
      <c r="AU137" s="228" t="s">
        <v>92</v>
      </c>
      <c r="AY137" s="19" t="s">
        <v>139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90</v>
      </c>
      <c r="BK137" s="229">
        <f>ROUND(I137*H137,2)</f>
        <v>0</v>
      </c>
      <c r="BL137" s="19" t="s">
        <v>153</v>
      </c>
      <c r="BM137" s="228" t="s">
        <v>308</v>
      </c>
    </row>
    <row r="138" s="2" customFormat="1">
      <c r="A138" s="41"/>
      <c r="B138" s="42"/>
      <c r="C138" s="43"/>
      <c r="D138" s="230" t="s">
        <v>148</v>
      </c>
      <c r="E138" s="43"/>
      <c r="F138" s="231" t="s">
        <v>309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148</v>
      </c>
      <c r="AU138" s="19" t="s">
        <v>92</v>
      </c>
    </row>
    <row r="139" s="2" customFormat="1">
      <c r="A139" s="41"/>
      <c r="B139" s="42"/>
      <c r="C139" s="43"/>
      <c r="D139" s="230" t="s">
        <v>149</v>
      </c>
      <c r="E139" s="43"/>
      <c r="F139" s="235" t="s">
        <v>310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149</v>
      </c>
      <c r="AU139" s="19" t="s">
        <v>92</v>
      </c>
    </row>
    <row r="140" s="13" customFormat="1">
      <c r="A140" s="13"/>
      <c r="B140" s="236"/>
      <c r="C140" s="237"/>
      <c r="D140" s="230" t="s">
        <v>151</v>
      </c>
      <c r="E140" s="238" t="s">
        <v>80</v>
      </c>
      <c r="F140" s="239" t="s">
        <v>311</v>
      </c>
      <c r="G140" s="237"/>
      <c r="H140" s="240">
        <v>40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151</v>
      </c>
      <c r="AU140" s="246" t="s">
        <v>92</v>
      </c>
      <c r="AV140" s="13" t="s">
        <v>92</v>
      </c>
      <c r="AW140" s="13" t="s">
        <v>42</v>
      </c>
      <c r="AX140" s="13" t="s">
        <v>82</v>
      </c>
      <c r="AY140" s="246" t="s">
        <v>139</v>
      </c>
    </row>
    <row r="141" s="14" customFormat="1">
      <c r="A141" s="14"/>
      <c r="B141" s="247"/>
      <c r="C141" s="248"/>
      <c r="D141" s="230" t="s">
        <v>151</v>
      </c>
      <c r="E141" s="249" t="s">
        <v>80</v>
      </c>
      <c r="F141" s="250" t="s">
        <v>152</v>
      </c>
      <c r="G141" s="248"/>
      <c r="H141" s="251">
        <v>40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151</v>
      </c>
      <c r="AU141" s="257" t="s">
        <v>92</v>
      </c>
      <c r="AV141" s="14" t="s">
        <v>153</v>
      </c>
      <c r="AW141" s="14" t="s">
        <v>42</v>
      </c>
      <c r="AX141" s="14" t="s">
        <v>90</v>
      </c>
      <c r="AY141" s="257" t="s">
        <v>139</v>
      </c>
    </row>
    <row r="142" s="2" customFormat="1" ht="14.4" customHeight="1">
      <c r="A142" s="41"/>
      <c r="B142" s="42"/>
      <c r="C142" s="217" t="s">
        <v>187</v>
      </c>
      <c r="D142" s="217" t="s">
        <v>142</v>
      </c>
      <c r="E142" s="218" t="s">
        <v>306</v>
      </c>
      <c r="F142" s="219" t="s">
        <v>307</v>
      </c>
      <c r="G142" s="220" t="s">
        <v>265</v>
      </c>
      <c r="H142" s="221">
        <v>1050</v>
      </c>
      <c r="I142" s="222"/>
      <c r="J142" s="223">
        <f>ROUND(I142*H142,2)</f>
        <v>0</v>
      </c>
      <c r="K142" s="219" t="s">
        <v>145</v>
      </c>
      <c r="L142" s="47"/>
      <c r="M142" s="224" t="s">
        <v>80</v>
      </c>
      <c r="N142" s="225" t="s">
        <v>52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153</v>
      </c>
      <c r="AT142" s="228" t="s">
        <v>142</v>
      </c>
      <c r="AU142" s="228" t="s">
        <v>92</v>
      </c>
      <c r="AY142" s="19" t="s">
        <v>139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90</v>
      </c>
      <c r="BK142" s="229">
        <f>ROUND(I142*H142,2)</f>
        <v>0</v>
      </c>
      <c r="BL142" s="19" t="s">
        <v>153</v>
      </c>
      <c r="BM142" s="228" t="s">
        <v>312</v>
      </c>
    </row>
    <row r="143" s="2" customFormat="1">
      <c r="A143" s="41"/>
      <c r="B143" s="42"/>
      <c r="C143" s="43"/>
      <c r="D143" s="230" t="s">
        <v>148</v>
      </c>
      <c r="E143" s="43"/>
      <c r="F143" s="231" t="s">
        <v>309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148</v>
      </c>
      <c r="AU143" s="19" t="s">
        <v>92</v>
      </c>
    </row>
    <row r="144" s="2" customFormat="1">
      <c r="A144" s="41"/>
      <c r="B144" s="42"/>
      <c r="C144" s="43"/>
      <c r="D144" s="230" t="s">
        <v>149</v>
      </c>
      <c r="E144" s="43"/>
      <c r="F144" s="235" t="s">
        <v>313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149</v>
      </c>
      <c r="AU144" s="19" t="s">
        <v>92</v>
      </c>
    </row>
    <row r="145" s="13" customFormat="1">
      <c r="A145" s="13"/>
      <c r="B145" s="236"/>
      <c r="C145" s="237"/>
      <c r="D145" s="230" t="s">
        <v>151</v>
      </c>
      <c r="E145" s="238" t="s">
        <v>80</v>
      </c>
      <c r="F145" s="239" t="s">
        <v>314</v>
      </c>
      <c r="G145" s="237"/>
      <c r="H145" s="240">
        <v>1050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151</v>
      </c>
      <c r="AU145" s="246" t="s">
        <v>92</v>
      </c>
      <c r="AV145" s="13" t="s">
        <v>92</v>
      </c>
      <c r="AW145" s="13" t="s">
        <v>42</v>
      </c>
      <c r="AX145" s="13" t="s">
        <v>82</v>
      </c>
      <c r="AY145" s="246" t="s">
        <v>139</v>
      </c>
    </row>
    <row r="146" s="14" customFormat="1">
      <c r="A146" s="14"/>
      <c r="B146" s="247"/>
      <c r="C146" s="248"/>
      <c r="D146" s="230" t="s">
        <v>151</v>
      </c>
      <c r="E146" s="249" t="s">
        <v>80</v>
      </c>
      <c r="F146" s="250" t="s">
        <v>152</v>
      </c>
      <c r="G146" s="248"/>
      <c r="H146" s="251">
        <v>1050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151</v>
      </c>
      <c r="AU146" s="257" t="s">
        <v>92</v>
      </c>
      <c r="AV146" s="14" t="s">
        <v>153</v>
      </c>
      <c r="AW146" s="14" t="s">
        <v>42</v>
      </c>
      <c r="AX146" s="14" t="s">
        <v>90</v>
      </c>
      <c r="AY146" s="257" t="s">
        <v>139</v>
      </c>
    </row>
    <row r="147" s="2" customFormat="1" ht="14.4" customHeight="1">
      <c r="A147" s="41"/>
      <c r="B147" s="42"/>
      <c r="C147" s="217" t="s">
        <v>192</v>
      </c>
      <c r="D147" s="217" t="s">
        <v>142</v>
      </c>
      <c r="E147" s="218" t="s">
        <v>315</v>
      </c>
      <c r="F147" s="219" t="s">
        <v>316</v>
      </c>
      <c r="G147" s="220" t="s">
        <v>265</v>
      </c>
      <c r="H147" s="221">
        <v>2</v>
      </c>
      <c r="I147" s="222"/>
      <c r="J147" s="223">
        <f>ROUND(I147*H147,2)</f>
        <v>0</v>
      </c>
      <c r="K147" s="219" t="s">
        <v>145</v>
      </c>
      <c r="L147" s="47"/>
      <c r="M147" s="224" t="s">
        <v>80</v>
      </c>
      <c r="N147" s="225" t="s">
        <v>52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153</v>
      </c>
      <c r="AT147" s="228" t="s">
        <v>142</v>
      </c>
      <c r="AU147" s="228" t="s">
        <v>92</v>
      </c>
      <c r="AY147" s="19" t="s">
        <v>139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90</v>
      </c>
      <c r="BK147" s="229">
        <f>ROUND(I147*H147,2)</f>
        <v>0</v>
      </c>
      <c r="BL147" s="19" t="s">
        <v>153</v>
      </c>
      <c r="BM147" s="228" t="s">
        <v>317</v>
      </c>
    </row>
    <row r="148" s="2" customFormat="1">
      <c r="A148" s="41"/>
      <c r="B148" s="42"/>
      <c r="C148" s="43"/>
      <c r="D148" s="230" t="s">
        <v>148</v>
      </c>
      <c r="E148" s="43"/>
      <c r="F148" s="231" t="s">
        <v>318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148</v>
      </c>
      <c r="AU148" s="19" t="s">
        <v>92</v>
      </c>
    </row>
    <row r="149" s="2" customFormat="1">
      <c r="A149" s="41"/>
      <c r="B149" s="42"/>
      <c r="C149" s="43"/>
      <c r="D149" s="230" t="s">
        <v>149</v>
      </c>
      <c r="E149" s="43"/>
      <c r="F149" s="235" t="s">
        <v>268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149</v>
      </c>
      <c r="AU149" s="19" t="s">
        <v>92</v>
      </c>
    </row>
    <row r="150" s="13" customFormat="1">
      <c r="A150" s="13"/>
      <c r="B150" s="236"/>
      <c r="C150" s="237"/>
      <c r="D150" s="230" t="s">
        <v>151</v>
      </c>
      <c r="E150" s="238" t="s">
        <v>80</v>
      </c>
      <c r="F150" s="239" t="s">
        <v>319</v>
      </c>
      <c r="G150" s="237"/>
      <c r="H150" s="240">
        <v>2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151</v>
      </c>
      <c r="AU150" s="246" t="s">
        <v>92</v>
      </c>
      <c r="AV150" s="13" t="s">
        <v>92</v>
      </c>
      <c r="AW150" s="13" t="s">
        <v>42</v>
      </c>
      <c r="AX150" s="13" t="s">
        <v>82</v>
      </c>
      <c r="AY150" s="246" t="s">
        <v>139</v>
      </c>
    </row>
    <row r="151" s="14" customFormat="1">
      <c r="A151" s="14"/>
      <c r="B151" s="247"/>
      <c r="C151" s="248"/>
      <c r="D151" s="230" t="s">
        <v>151</v>
      </c>
      <c r="E151" s="249" t="s">
        <v>80</v>
      </c>
      <c r="F151" s="250" t="s">
        <v>152</v>
      </c>
      <c r="G151" s="248"/>
      <c r="H151" s="251">
        <v>2</v>
      </c>
      <c r="I151" s="252"/>
      <c r="J151" s="248"/>
      <c r="K151" s="248"/>
      <c r="L151" s="253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151</v>
      </c>
      <c r="AU151" s="257" t="s">
        <v>92</v>
      </c>
      <c r="AV151" s="14" t="s">
        <v>153</v>
      </c>
      <c r="AW151" s="14" t="s">
        <v>42</v>
      </c>
      <c r="AX151" s="14" t="s">
        <v>90</v>
      </c>
      <c r="AY151" s="257" t="s">
        <v>139</v>
      </c>
    </row>
    <row r="152" s="2" customFormat="1" ht="6.96" customHeight="1">
      <c r="A152" s="41"/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47"/>
      <c r="M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</sheetData>
  <sheetProtection sheet="1" autoFilter="0" formatColumns="0" formatRows="0" objects="1" scenarios="1" spinCount="100000" saltValue="f4AX7gYOhDOy329iUhD0Eu0sck7QLyfq4+wPVfObR1tcotvGlHP8ibjLTECC6vBJDGY2jGIgi/RSp1rBqoYzFQ==" hashValue="+p8lHfaMaVUIuCWE1heBGxj51uEAaRXPfl5Qjmt19Nx09qCLVrHgvCwDuRACSz4EjRTGf4dD3X3aatWhAksWWw==" algorithmName="SHA-512" password="CC35"/>
  <autoFilter ref="C80:K15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92</v>
      </c>
    </row>
    <row r="4" s="1" customFormat="1" ht="24.96" customHeight="1">
      <c r="B4" s="22"/>
      <c r="D4" s="143" t="s">
        <v>107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Most, V Jezírkách X585 + Opatovská X583 - vyprac. PD na demol. mostu, proj. rekul., DV a zaj. IČ</v>
      </c>
      <c r="F7" s="145"/>
      <c r="G7" s="145"/>
      <c r="H7" s="145"/>
      <c r="L7" s="22"/>
    </row>
    <row r="8" s="2" customFormat="1" ht="12" customHeight="1">
      <c r="A8" s="41"/>
      <c r="B8" s="47"/>
      <c r="C8" s="41"/>
      <c r="D8" s="145" t="s">
        <v>108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8" t="s">
        <v>320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21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11. 5. 2020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21.84" customHeight="1">
      <c r="A13" s="41"/>
      <c r="B13" s="47"/>
      <c r="C13" s="41"/>
      <c r="D13" s="150" t="s">
        <v>26</v>
      </c>
      <c r="E13" s="41"/>
      <c r="F13" s="151" t="s">
        <v>110</v>
      </c>
      <c r="G13" s="41"/>
      <c r="H13" s="41"/>
      <c r="I13" s="150" t="s">
        <v>28</v>
      </c>
      <c r="J13" s="151" t="s">
        <v>29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30</v>
      </c>
      <c r="E14" s="41"/>
      <c r="F14" s="41"/>
      <c r="G14" s="41"/>
      <c r="H14" s="41"/>
      <c r="I14" s="145" t="s">
        <v>31</v>
      </c>
      <c r="J14" s="136" t="s">
        <v>32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5" t="s">
        <v>34</v>
      </c>
      <c r="J15" s="136" t="s">
        <v>35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36</v>
      </c>
      <c r="E17" s="41"/>
      <c r="F17" s="41"/>
      <c r="G17" s="41"/>
      <c r="H17" s="41"/>
      <c r="I17" s="145" t="s">
        <v>31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34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38</v>
      </c>
      <c r="E20" s="41"/>
      <c r="F20" s="41"/>
      <c r="G20" s="41"/>
      <c r="H20" s="41"/>
      <c r="I20" s="145" t="s">
        <v>31</v>
      </c>
      <c r="J20" s="136" t="s">
        <v>39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5" t="s">
        <v>34</v>
      </c>
      <c r="J21" s="136" t="s">
        <v>41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31</v>
      </c>
      <c r="J23" s="136" t="s">
        <v>39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44</v>
      </c>
      <c r="F24" s="41"/>
      <c r="G24" s="41"/>
      <c r="H24" s="41"/>
      <c r="I24" s="145" t="s">
        <v>34</v>
      </c>
      <c r="J24" s="136" t="s">
        <v>41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45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2"/>
      <c r="B27" s="153"/>
      <c r="C27" s="152"/>
      <c r="D27" s="152"/>
      <c r="E27" s="154" t="s">
        <v>80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7" t="s">
        <v>47</v>
      </c>
      <c r="E30" s="41"/>
      <c r="F30" s="41"/>
      <c r="G30" s="41"/>
      <c r="H30" s="41"/>
      <c r="I30" s="41"/>
      <c r="J30" s="158">
        <f>ROUND(J87,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9" t="s">
        <v>49</v>
      </c>
      <c r="G32" s="41"/>
      <c r="H32" s="41"/>
      <c r="I32" s="159" t="s">
        <v>48</v>
      </c>
      <c r="J32" s="159" t="s">
        <v>50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0" t="s">
        <v>51</v>
      </c>
      <c r="E33" s="145" t="s">
        <v>52</v>
      </c>
      <c r="F33" s="161">
        <f>ROUND((SUM(BE87:BE585)),  2)</f>
        <v>0</v>
      </c>
      <c r="G33" s="41"/>
      <c r="H33" s="41"/>
      <c r="I33" s="162">
        <v>0.20999999999999999</v>
      </c>
      <c r="J33" s="161">
        <f>ROUND(((SUM(BE87:BE585))*I33),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53</v>
      </c>
      <c r="F34" s="161">
        <f>ROUND((SUM(BF87:BF585)),  2)</f>
        <v>0</v>
      </c>
      <c r="G34" s="41"/>
      <c r="H34" s="41"/>
      <c r="I34" s="162">
        <v>0.14999999999999999</v>
      </c>
      <c r="J34" s="161">
        <f>ROUND(((SUM(BF87:BF585))*I34),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54</v>
      </c>
      <c r="F35" s="161">
        <f>ROUND((SUM(BG87:BG585)),  2)</f>
        <v>0</v>
      </c>
      <c r="G35" s="41"/>
      <c r="H35" s="41"/>
      <c r="I35" s="162">
        <v>0.20999999999999999</v>
      </c>
      <c r="J35" s="161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55</v>
      </c>
      <c r="F36" s="161">
        <f>ROUND((SUM(BH87:BH585)),  2)</f>
        <v>0</v>
      </c>
      <c r="G36" s="41"/>
      <c r="H36" s="41"/>
      <c r="I36" s="162">
        <v>0.14999999999999999</v>
      </c>
      <c r="J36" s="161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56</v>
      </c>
      <c r="F37" s="161">
        <f>ROUND((SUM(BI87:BI585)),  2)</f>
        <v>0</v>
      </c>
      <c r="G37" s="41"/>
      <c r="H37" s="41"/>
      <c r="I37" s="162">
        <v>0</v>
      </c>
      <c r="J37" s="161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3"/>
      <c r="D39" s="164" t="s">
        <v>57</v>
      </c>
      <c r="E39" s="165"/>
      <c r="F39" s="165"/>
      <c r="G39" s="166" t="s">
        <v>58</v>
      </c>
      <c r="H39" s="167" t="s">
        <v>59</v>
      </c>
      <c r="I39" s="165"/>
      <c r="J39" s="168">
        <f>SUM(J30:J37)</f>
        <v>0</v>
      </c>
      <c r="K39" s="169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111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4" t="str">
        <f>E7</f>
        <v>Most, V Jezírkách X585 + Opatovská X583 - vyprac. PD na demol. mostu, proj. rekul., DV a zaj. IČ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108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201.1 - Demolice lávek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Hlavní město Praha</v>
      </c>
      <c r="G52" s="43"/>
      <c r="H52" s="43"/>
      <c r="I52" s="34" t="s">
        <v>24</v>
      </c>
      <c r="J52" s="75" t="str">
        <f>IF(J12="","",J12)</f>
        <v>11. 5. 2020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TSK hl. m. Prahy, a.s.</v>
      </c>
      <c r="G54" s="43"/>
      <c r="H54" s="43"/>
      <c r="I54" s="34" t="s">
        <v>38</v>
      </c>
      <c r="J54" s="39" t="str">
        <f>E21</f>
        <v>Pontex,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25.6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>Pontex, spol. s r.o. (Daniel Stibůrek)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5" t="s">
        <v>112</v>
      </c>
      <c r="D57" s="176"/>
      <c r="E57" s="176"/>
      <c r="F57" s="176"/>
      <c r="G57" s="176"/>
      <c r="H57" s="176"/>
      <c r="I57" s="176"/>
      <c r="J57" s="177" t="s">
        <v>113</v>
      </c>
      <c r="K57" s="176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79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114</v>
      </c>
    </row>
    <row r="60" s="9" customFormat="1" ht="24.96" customHeight="1">
      <c r="A60" s="9"/>
      <c r="B60" s="179"/>
      <c r="C60" s="180"/>
      <c r="D60" s="181" t="s">
        <v>255</v>
      </c>
      <c r="E60" s="182"/>
      <c r="F60" s="182"/>
      <c r="G60" s="182"/>
      <c r="H60" s="182"/>
      <c r="I60" s="182"/>
      <c r="J60" s="183">
        <f>J88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28"/>
      <c r="D61" s="186" t="s">
        <v>321</v>
      </c>
      <c r="E61" s="187"/>
      <c r="F61" s="187"/>
      <c r="G61" s="187"/>
      <c r="H61" s="187"/>
      <c r="I61" s="187"/>
      <c r="J61" s="188">
        <f>J89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28"/>
      <c r="D62" s="186" t="s">
        <v>256</v>
      </c>
      <c r="E62" s="187"/>
      <c r="F62" s="187"/>
      <c r="G62" s="187"/>
      <c r="H62" s="187"/>
      <c r="I62" s="187"/>
      <c r="J62" s="188">
        <f>J169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28"/>
      <c r="D63" s="186" t="s">
        <v>322</v>
      </c>
      <c r="E63" s="187"/>
      <c r="F63" s="187"/>
      <c r="G63" s="187"/>
      <c r="H63" s="187"/>
      <c r="I63" s="187"/>
      <c r="J63" s="188">
        <f>J315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28"/>
      <c r="D64" s="186" t="s">
        <v>323</v>
      </c>
      <c r="E64" s="187"/>
      <c r="F64" s="187"/>
      <c r="G64" s="187"/>
      <c r="H64" s="187"/>
      <c r="I64" s="187"/>
      <c r="J64" s="188">
        <f>J564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9"/>
      <c r="C65" s="180"/>
      <c r="D65" s="181" t="s">
        <v>324</v>
      </c>
      <c r="E65" s="182"/>
      <c r="F65" s="182"/>
      <c r="G65" s="182"/>
      <c r="H65" s="182"/>
      <c r="I65" s="182"/>
      <c r="J65" s="183">
        <f>J567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5"/>
      <c r="C66" s="128"/>
      <c r="D66" s="186" t="s">
        <v>325</v>
      </c>
      <c r="E66" s="187"/>
      <c r="F66" s="187"/>
      <c r="G66" s="187"/>
      <c r="H66" s="187"/>
      <c r="I66" s="187"/>
      <c r="J66" s="188">
        <f>J568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28"/>
      <c r="D67" s="186" t="s">
        <v>326</v>
      </c>
      <c r="E67" s="187"/>
      <c r="F67" s="187"/>
      <c r="G67" s="187"/>
      <c r="H67" s="187"/>
      <c r="I67" s="187"/>
      <c r="J67" s="188">
        <f>J577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5" t="s">
        <v>123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74" t="str">
        <f>E7</f>
        <v>Most, V Jezírkách X585 + Opatovská X583 - vyprac. PD na demol. mostu, proj. rekul., DV a zaj. IČ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108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72" t="str">
        <f>E9</f>
        <v>SO 201.1 - Demolice lávek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22</v>
      </c>
      <c r="D81" s="43"/>
      <c r="E81" s="43"/>
      <c r="F81" s="29" t="str">
        <f>F12</f>
        <v>Hlavní město Praha</v>
      </c>
      <c r="G81" s="43"/>
      <c r="H81" s="43"/>
      <c r="I81" s="34" t="s">
        <v>24</v>
      </c>
      <c r="J81" s="75" t="str">
        <f>IF(J12="","",J12)</f>
        <v>11. 5. 2020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4" t="s">
        <v>30</v>
      </c>
      <c r="D83" s="43"/>
      <c r="E83" s="43"/>
      <c r="F83" s="29" t="str">
        <f>E15</f>
        <v>TSK hl. m. Prahy, a.s.</v>
      </c>
      <c r="G83" s="43"/>
      <c r="H83" s="43"/>
      <c r="I83" s="34" t="s">
        <v>38</v>
      </c>
      <c r="J83" s="39" t="str">
        <f>E21</f>
        <v>Pontex,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5.65" customHeight="1">
      <c r="A84" s="41"/>
      <c r="B84" s="42"/>
      <c r="C84" s="34" t="s">
        <v>36</v>
      </c>
      <c r="D84" s="43"/>
      <c r="E84" s="43"/>
      <c r="F84" s="29" t="str">
        <f>IF(E18="","",E18)</f>
        <v>Vyplň údaj</v>
      </c>
      <c r="G84" s="43"/>
      <c r="H84" s="43"/>
      <c r="I84" s="34" t="s">
        <v>43</v>
      </c>
      <c r="J84" s="39" t="str">
        <f>E24</f>
        <v>Pontex, spol. s r.o. (Daniel Stibůrek)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0.32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1" customFormat="1" ht="29.28" customHeight="1">
      <c r="A86" s="190"/>
      <c r="B86" s="191"/>
      <c r="C86" s="192" t="s">
        <v>124</v>
      </c>
      <c r="D86" s="193" t="s">
        <v>66</v>
      </c>
      <c r="E86" s="193" t="s">
        <v>62</v>
      </c>
      <c r="F86" s="193" t="s">
        <v>63</v>
      </c>
      <c r="G86" s="193" t="s">
        <v>125</v>
      </c>
      <c r="H86" s="193" t="s">
        <v>126</v>
      </c>
      <c r="I86" s="193" t="s">
        <v>127</v>
      </c>
      <c r="J86" s="193" t="s">
        <v>113</v>
      </c>
      <c r="K86" s="194" t="s">
        <v>128</v>
      </c>
      <c r="L86" s="195"/>
      <c r="M86" s="95" t="s">
        <v>80</v>
      </c>
      <c r="N86" s="96" t="s">
        <v>51</v>
      </c>
      <c r="O86" s="96" t="s">
        <v>129</v>
      </c>
      <c r="P86" s="96" t="s">
        <v>130</v>
      </c>
      <c r="Q86" s="96" t="s">
        <v>131</v>
      </c>
      <c r="R86" s="96" t="s">
        <v>132</v>
      </c>
      <c r="S86" s="96" t="s">
        <v>133</v>
      </c>
      <c r="T86" s="97" t="s">
        <v>134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</row>
    <row r="87" s="2" customFormat="1" ht="22.8" customHeight="1">
      <c r="A87" s="41"/>
      <c r="B87" s="42"/>
      <c r="C87" s="102" t="s">
        <v>135</v>
      </c>
      <c r="D87" s="43"/>
      <c r="E87" s="43"/>
      <c r="F87" s="43"/>
      <c r="G87" s="43"/>
      <c r="H87" s="43"/>
      <c r="I87" s="43"/>
      <c r="J87" s="196">
        <f>BK87</f>
        <v>0</v>
      </c>
      <c r="K87" s="43"/>
      <c r="L87" s="47"/>
      <c r="M87" s="98"/>
      <c r="N87" s="197"/>
      <c r="O87" s="99"/>
      <c r="P87" s="198">
        <f>P88+P567</f>
        <v>0</v>
      </c>
      <c r="Q87" s="99"/>
      <c r="R87" s="198">
        <f>R88+R567</f>
        <v>13.054966739999999</v>
      </c>
      <c r="S87" s="99"/>
      <c r="T87" s="199">
        <f>T88+T567</f>
        <v>1519.1589835000002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81</v>
      </c>
      <c r="AU87" s="19" t="s">
        <v>114</v>
      </c>
      <c r="BK87" s="200">
        <f>BK88+BK567</f>
        <v>0</v>
      </c>
    </row>
    <row r="88" s="12" customFormat="1" ht="25.92" customHeight="1">
      <c r="A88" s="12"/>
      <c r="B88" s="201"/>
      <c r="C88" s="202"/>
      <c r="D88" s="203" t="s">
        <v>81</v>
      </c>
      <c r="E88" s="204" t="s">
        <v>257</v>
      </c>
      <c r="F88" s="204" t="s">
        <v>258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P89+P169+P315+P564</f>
        <v>0</v>
      </c>
      <c r="Q88" s="209"/>
      <c r="R88" s="210">
        <f>R89+R169+R315+R564</f>
        <v>13.054966739999999</v>
      </c>
      <c r="S88" s="209"/>
      <c r="T88" s="211">
        <f>T89+T169+T315+T564</f>
        <v>1490.0061400000002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2" t="s">
        <v>90</v>
      </c>
      <c r="AT88" s="213" t="s">
        <v>81</v>
      </c>
      <c r="AU88" s="213" t="s">
        <v>82</v>
      </c>
      <c r="AY88" s="212" t="s">
        <v>139</v>
      </c>
      <c r="BK88" s="214">
        <f>BK89+BK169+BK315+BK564</f>
        <v>0</v>
      </c>
    </row>
    <row r="89" s="12" customFormat="1" ht="22.8" customHeight="1">
      <c r="A89" s="12"/>
      <c r="B89" s="201"/>
      <c r="C89" s="202"/>
      <c r="D89" s="203" t="s">
        <v>81</v>
      </c>
      <c r="E89" s="215" t="s">
        <v>90</v>
      </c>
      <c r="F89" s="215" t="s">
        <v>327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SUM(P90:P168)</f>
        <v>0</v>
      </c>
      <c r="Q89" s="209"/>
      <c r="R89" s="210">
        <f>SUM(R90:R168)</f>
        <v>0</v>
      </c>
      <c r="S89" s="209"/>
      <c r="T89" s="211">
        <f>SUM(T90:T168)</f>
        <v>389.84607999999997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2" t="s">
        <v>90</v>
      </c>
      <c r="AT89" s="213" t="s">
        <v>81</v>
      </c>
      <c r="AU89" s="213" t="s">
        <v>90</v>
      </c>
      <c r="AY89" s="212" t="s">
        <v>139</v>
      </c>
      <c r="BK89" s="214">
        <f>SUM(BK90:BK168)</f>
        <v>0</v>
      </c>
    </row>
    <row r="90" s="2" customFormat="1" ht="14.4" customHeight="1">
      <c r="A90" s="41"/>
      <c r="B90" s="42"/>
      <c r="C90" s="217" t="s">
        <v>90</v>
      </c>
      <c r="D90" s="217" t="s">
        <v>142</v>
      </c>
      <c r="E90" s="218" t="s">
        <v>328</v>
      </c>
      <c r="F90" s="219" t="s">
        <v>329</v>
      </c>
      <c r="G90" s="220" t="s">
        <v>330</v>
      </c>
      <c r="H90" s="221">
        <v>1228.0799999999999</v>
      </c>
      <c r="I90" s="222"/>
      <c r="J90" s="223">
        <f>ROUND(I90*H90,2)</f>
        <v>0</v>
      </c>
      <c r="K90" s="219" t="s">
        <v>145</v>
      </c>
      <c r="L90" s="47"/>
      <c r="M90" s="224" t="s">
        <v>80</v>
      </c>
      <c r="N90" s="225" t="s">
        <v>52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0.316</v>
      </c>
      <c r="T90" s="227">
        <f>S90*H90</f>
        <v>388.07327999999995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153</v>
      </c>
      <c r="AT90" s="228" t="s">
        <v>142</v>
      </c>
      <c r="AU90" s="228" t="s">
        <v>92</v>
      </c>
      <c r="AY90" s="19" t="s">
        <v>139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90</v>
      </c>
      <c r="BK90" s="229">
        <f>ROUND(I90*H90,2)</f>
        <v>0</v>
      </c>
      <c r="BL90" s="19" t="s">
        <v>153</v>
      </c>
      <c r="BM90" s="228" t="s">
        <v>331</v>
      </c>
    </row>
    <row r="91" s="2" customFormat="1">
      <c r="A91" s="41"/>
      <c r="B91" s="42"/>
      <c r="C91" s="43"/>
      <c r="D91" s="230" t="s">
        <v>148</v>
      </c>
      <c r="E91" s="43"/>
      <c r="F91" s="231" t="s">
        <v>332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148</v>
      </c>
      <c r="AU91" s="19" t="s">
        <v>92</v>
      </c>
    </row>
    <row r="92" s="2" customFormat="1">
      <c r="A92" s="41"/>
      <c r="B92" s="42"/>
      <c r="C92" s="43"/>
      <c r="D92" s="230" t="s">
        <v>149</v>
      </c>
      <c r="E92" s="43"/>
      <c r="F92" s="235" t="s">
        <v>333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149</v>
      </c>
      <c r="AU92" s="19" t="s">
        <v>92</v>
      </c>
    </row>
    <row r="93" s="13" customFormat="1">
      <c r="A93" s="13"/>
      <c r="B93" s="236"/>
      <c r="C93" s="237"/>
      <c r="D93" s="230" t="s">
        <v>151</v>
      </c>
      <c r="E93" s="238" t="s">
        <v>80</v>
      </c>
      <c r="F93" s="239" t="s">
        <v>334</v>
      </c>
      <c r="G93" s="237"/>
      <c r="H93" s="240">
        <v>503.51400000000001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151</v>
      </c>
      <c r="AU93" s="246" t="s">
        <v>92</v>
      </c>
      <c r="AV93" s="13" t="s">
        <v>92</v>
      </c>
      <c r="AW93" s="13" t="s">
        <v>42</v>
      </c>
      <c r="AX93" s="13" t="s">
        <v>82</v>
      </c>
      <c r="AY93" s="246" t="s">
        <v>139</v>
      </c>
    </row>
    <row r="94" s="13" customFormat="1">
      <c r="A94" s="13"/>
      <c r="B94" s="236"/>
      <c r="C94" s="237"/>
      <c r="D94" s="230" t="s">
        <v>151</v>
      </c>
      <c r="E94" s="238" t="s">
        <v>80</v>
      </c>
      <c r="F94" s="239" t="s">
        <v>335</v>
      </c>
      <c r="G94" s="237"/>
      <c r="H94" s="240">
        <v>27.324000000000002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151</v>
      </c>
      <c r="AU94" s="246" t="s">
        <v>92</v>
      </c>
      <c r="AV94" s="13" t="s">
        <v>92</v>
      </c>
      <c r="AW94" s="13" t="s">
        <v>42</v>
      </c>
      <c r="AX94" s="13" t="s">
        <v>82</v>
      </c>
      <c r="AY94" s="246" t="s">
        <v>139</v>
      </c>
    </row>
    <row r="95" s="13" customFormat="1">
      <c r="A95" s="13"/>
      <c r="B95" s="236"/>
      <c r="C95" s="237"/>
      <c r="D95" s="230" t="s">
        <v>151</v>
      </c>
      <c r="E95" s="238" t="s">
        <v>80</v>
      </c>
      <c r="F95" s="239" t="s">
        <v>336</v>
      </c>
      <c r="G95" s="237"/>
      <c r="H95" s="240">
        <v>188.108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151</v>
      </c>
      <c r="AU95" s="246" t="s">
        <v>92</v>
      </c>
      <c r="AV95" s="13" t="s">
        <v>92</v>
      </c>
      <c r="AW95" s="13" t="s">
        <v>42</v>
      </c>
      <c r="AX95" s="13" t="s">
        <v>82</v>
      </c>
      <c r="AY95" s="246" t="s">
        <v>139</v>
      </c>
    </row>
    <row r="96" s="13" customFormat="1">
      <c r="A96" s="13"/>
      <c r="B96" s="236"/>
      <c r="C96" s="237"/>
      <c r="D96" s="230" t="s">
        <v>151</v>
      </c>
      <c r="E96" s="238" t="s">
        <v>80</v>
      </c>
      <c r="F96" s="239" t="s">
        <v>337</v>
      </c>
      <c r="G96" s="237"/>
      <c r="H96" s="240">
        <v>509.13400000000001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151</v>
      </c>
      <c r="AU96" s="246" t="s">
        <v>92</v>
      </c>
      <c r="AV96" s="13" t="s">
        <v>92</v>
      </c>
      <c r="AW96" s="13" t="s">
        <v>42</v>
      </c>
      <c r="AX96" s="13" t="s">
        <v>82</v>
      </c>
      <c r="AY96" s="246" t="s">
        <v>139</v>
      </c>
    </row>
    <row r="97" s="14" customFormat="1">
      <c r="A97" s="14"/>
      <c r="B97" s="247"/>
      <c r="C97" s="248"/>
      <c r="D97" s="230" t="s">
        <v>151</v>
      </c>
      <c r="E97" s="249" t="s">
        <v>80</v>
      </c>
      <c r="F97" s="250" t="s">
        <v>152</v>
      </c>
      <c r="G97" s="248"/>
      <c r="H97" s="251">
        <v>1228.0799999999999</v>
      </c>
      <c r="I97" s="252"/>
      <c r="J97" s="248"/>
      <c r="K97" s="248"/>
      <c r="L97" s="253"/>
      <c r="M97" s="254"/>
      <c r="N97" s="255"/>
      <c r="O97" s="255"/>
      <c r="P97" s="255"/>
      <c r="Q97" s="255"/>
      <c r="R97" s="255"/>
      <c r="S97" s="255"/>
      <c r="T97" s="25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7" t="s">
        <v>151</v>
      </c>
      <c r="AU97" s="257" t="s">
        <v>92</v>
      </c>
      <c r="AV97" s="14" t="s">
        <v>153</v>
      </c>
      <c r="AW97" s="14" t="s">
        <v>42</v>
      </c>
      <c r="AX97" s="14" t="s">
        <v>90</v>
      </c>
      <c r="AY97" s="257" t="s">
        <v>139</v>
      </c>
    </row>
    <row r="98" s="2" customFormat="1" ht="14.4" customHeight="1">
      <c r="A98" s="41"/>
      <c r="B98" s="42"/>
      <c r="C98" s="217" t="s">
        <v>92</v>
      </c>
      <c r="D98" s="217" t="s">
        <v>142</v>
      </c>
      <c r="E98" s="218" t="s">
        <v>338</v>
      </c>
      <c r="F98" s="219" t="s">
        <v>339</v>
      </c>
      <c r="G98" s="220" t="s">
        <v>330</v>
      </c>
      <c r="H98" s="221">
        <v>2216</v>
      </c>
      <c r="I98" s="222"/>
      <c r="J98" s="223">
        <f>ROUND(I98*H98,2)</f>
        <v>0</v>
      </c>
      <c r="K98" s="219" t="s">
        <v>145</v>
      </c>
      <c r="L98" s="47"/>
      <c r="M98" s="224" t="s">
        <v>80</v>
      </c>
      <c r="N98" s="225" t="s">
        <v>52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0.00080000000000000004</v>
      </c>
      <c r="T98" s="227">
        <f>S98*H98</f>
        <v>1.7728000000000002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153</v>
      </c>
      <c r="AT98" s="228" t="s">
        <v>142</v>
      </c>
      <c r="AU98" s="228" t="s">
        <v>92</v>
      </c>
      <c r="AY98" s="19" t="s">
        <v>139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153</v>
      </c>
      <c r="BM98" s="228" t="s">
        <v>340</v>
      </c>
    </row>
    <row r="99" s="2" customFormat="1">
      <c r="A99" s="41"/>
      <c r="B99" s="42"/>
      <c r="C99" s="43"/>
      <c r="D99" s="230" t="s">
        <v>148</v>
      </c>
      <c r="E99" s="43"/>
      <c r="F99" s="231" t="s">
        <v>341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148</v>
      </c>
      <c r="AU99" s="19" t="s">
        <v>92</v>
      </c>
    </row>
    <row r="100" s="2" customFormat="1">
      <c r="A100" s="41"/>
      <c r="B100" s="42"/>
      <c r="C100" s="43"/>
      <c r="D100" s="230" t="s">
        <v>149</v>
      </c>
      <c r="E100" s="43"/>
      <c r="F100" s="235" t="s">
        <v>342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149</v>
      </c>
      <c r="AU100" s="19" t="s">
        <v>92</v>
      </c>
    </row>
    <row r="101" s="15" customFormat="1">
      <c r="A101" s="15"/>
      <c r="B101" s="261"/>
      <c r="C101" s="262"/>
      <c r="D101" s="230" t="s">
        <v>151</v>
      </c>
      <c r="E101" s="263" t="s">
        <v>80</v>
      </c>
      <c r="F101" s="264" t="s">
        <v>343</v>
      </c>
      <c r="G101" s="262"/>
      <c r="H101" s="263" t="s">
        <v>80</v>
      </c>
      <c r="I101" s="265"/>
      <c r="J101" s="262"/>
      <c r="K101" s="262"/>
      <c r="L101" s="266"/>
      <c r="M101" s="267"/>
      <c r="N101" s="268"/>
      <c r="O101" s="268"/>
      <c r="P101" s="268"/>
      <c r="Q101" s="268"/>
      <c r="R101" s="268"/>
      <c r="S101" s="268"/>
      <c r="T101" s="269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0" t="s">
        <v>151</v>
      </c>
      <c r="AU101" s="270" t="s">
        <v>92</v>
      </c>
      <c r="AV101" s="15" t="s">
        <v>90</v>
      </c>
      <c r="AW101" s="15" t="s">
        <v>42</v>
      </c>
      <c r="AX101" s="15" t="s">
        <v>82</v>
      </c>
      <c r="AY101" s="270" t="s">
        <v>139</v>
      </c>
    </row>
    <row r="102" s="13" customFormat="1">
      <c r="A102" s="13"/>
      <c r="B102" s="236"/>
      <c r="C102" s="237"/>
      <c r="D102" s="230" t="s">
        <v>151</v>
      </c>
      <c r="E102" s="238" t="s">
        <v>80</v>
      </c>
      <c r="F102" s="239" t="s">
        <v>344</v>
      </c>
      <c r="G102" s="237"/>
      <c r="H102" s="240">
        <v>1456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151</v>
      </c>
      <c r="AU102" s="246" t="s">
        <v>92</v>
      </c>
      <c r="AV102" s="13" t="s">
        <v>92</v>
      </c>
      <c r="AW102" s="13" t="s">
        <v>42</v>
      </c>
      <c r="AX102" s="13" t="s">
        <v>82</v>
      </c>
      <c r="AY102" s="246" t="s">
        <v>139</v>
      </c>
    </row>
    <row r="103" s="15" customFormat="1">
      <c r="A103" s="15"/>
      <c r="B103" s="261"/>
      <c r="C103" s="262"/>
      <c r="D103" s="230" t="s">
        <v>151</v>
      </c>
      <c r="E103" s="263" t="s">
        <v>80</v>
      </c>
      <c r="F103" s="264" t="s">
        <v>345</v>
      </c>
      <c r="G103" s="262"/>
      <c r="H103" s="263" t="s">
        <v>80</v>
      </c>
      <c r="I103" s="265"/>
      <c r="J103" s="262"/>
      <c r="K103" s="262"/>
      <c r="L103" s="266"/>
      <c r="M103" s="267"/>
      <c r="N103" s="268"/>
      <c r="O103" s="268"/>
      <c r="P103" s="268"/>
      <c r="Q103" s="268"/>
      <c r="R103" s="268"/>
      <c r="S103" s="268"/>
      <c r="T103" s="269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70" t="s">
        <v>151</v>
      </c>
      <c r="AU103" s="270" t="s">
        <v>92</v>
      </c>
      <c r="AV103" s="15" t="s">
        <v>90</v>
      </c>
      <c r="AW103" s="15" t="s">
        <v>42</v>
      </c>
      <c r="AX103" s="15" t="s">
        <v>82</v>
      </c>
      <c r="AY103" s="270" t="s">
        <v>139</v>
      </c>
    </row>
    <row r="104" s="13" customFormat="1">
      <c r="A104" s="13"/>
      <c r="B104" s="236"/>
      <c r="C104" s="237"/>
      <c r="D104" s="230" t="s">
        <v>151</v>
      </c>
      <c r="E104" s="238" t="s">
        <v>80</v>
      </c>
      <c r="F104" s="239" t="s">
        <v>346</v>
      </c>
      <c r="G104" s="237"/>
      <c r="H104" s="240">
        <v>408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151</v>
      </c>
      <c r="AU104" s="246" t="s">
        <v>92</v>
      </c>
      <c r="AV104" s="13" t="s">
        <v>92</v>
      </c>
      <c r="AW104" s="13" t="s">
        <v>42</v>
      </c>
      <c r="AX104" s="13" t="s">
        <v>82</v>
      </c>
      <c r="AY104" s="246" t="s">
        <v>139</v>
      </c>
    </row>
    <row r="105" s="15" customFormat="1">
      <c r="A105" s="15"/>
      <c r="B105" s="261"/>
      <c r="C105" s="262"/>
      <c r="D105" s="230" t="s">
        <v>151</v>
      </c>
      <c r="E105" s="263" t="s">
        <v>80</v>
      </c>
      <c r="F105" s="264" t="s">
        <v>347</v>
      </c>
      <c r="G105" s="262"/>
      <c r="H105" s="263" t="s">
        <v>80</v>
      </c>
      <c r="I105" s="265"/>
      <c r="J105" s="262"/>
      <c r="K105" s="262"/>
      <c r="L105" s="266"/>
      <c r="M105" s="267"/>
      <c r="N105" s="268"/>
      <c r="O105" s="268"/>
      <c r="P105" s="268"/>
      <c r="Q105" s="268"/>
      <c r="R105" s="268"/>
      <c r="S105" s="268"/>
      <c r="T105" s="26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0" t="s">
        <v>151</v>
      </c>
      <c r="AU105" s="270" t="s">
        <v>92</v>
      </c>
      <c r="AV105" s="15" t="s">
        <v>90</v>
      </c>
      <c r="AW105" s="15" t="s">
        <v>42</v>
      </c>
      <c r="AX105" s="15" t="s">
        <v>82</v>
      </c>
      <c r="AY105" s="270" t="s">
        <v>139</v>
      </c>
    </row>
    <row r="106" s="13" customFormat="1">
      <c r="A106" s="13"/>
      <c r="B106" s="236"/>
      <c r="C106" s="237"/>
      <c r="D106" s="230" t="s">
        <v>151</v>
      </c>
      <c r="E106" s="238" t="s">
        <v>80</v>
      </c>
      <c r="F106" s="239" t="s">
        <v>348</v>
      </c>
      <c r="G106" s="237"/>
      <c r="H106" s="240">
        <v>352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151</v>
      </c>
      <c r="AU106" s="246" t="s">
        <v>92</v>
      </c>
      <c r="AV106" s="13" t="s">
        <v>92</v>
      </c>
      <c r="AW106" s="13" t="s">
        <v>42</v>
      </c>
      <c r="AX106" s="13" t="s">
        <v>82</v>
      </c>
      <c r="AY106" s="246" t="s">
        <v>139</v>
      </c>
    </row>
    <row r="107" s="14" customFormat="1">
      <c r="A107" s="14"/>
      <c r="B107" s="247"/>
      <c r="C107" s="248"/>
      <c r="D107" s="230" t="s">
        <v>151</v>
      </c>
      <c r="E107" s="249" t="s">
        <v>80</v>
      </c>
      <c r="F107" s="250" t="s">
        <v>152</v>
      </c>
      <c r="G107" s="248"/>
      <c r="H107" s="251">
        <v>2216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151</v>
      </c>
      <c r="AU107" s="257" t="s">
        <v>92</v>
      </c>
      <c r="AV107" s="14" t="s">
        <v>153</v>
      </c>
      <c r="AW107" s="14" t="s">
        <v>42</v>
      </c>
      <c r="AX107" s="14" t="s">
        <v>90</v>
      </c>
      <c r="AY107" s="257" t="s">
        <v>139</v>
      </c>
    </row>
    <row r="108" s="2" customFormat="1" ht="14.4" customHeight="1">
      <c r="A108" s="41"/>
      <c r="B108" s="42"/>
      <c r="C108" s="217" t="s">
        <v>159</v>
      </c>
      <c r="D108" s="217" t="s">
        <v>142</v>
      </c>
      <c r="E108" s="218" t="s">
        <v>349</v>
      </c>
      <c r="F108" s="219" t="s">
        <v>350</v>
      </c>
      <c r="G108" s="220" t="s">
        <v>351</v>
      </c>
      <c r="H108" s="221">
        <v>1662</v>
      </c>
      <c r="I108" s="222"/>
      <c r="J108" s="223">
        <f>ROUND(I108*H108,2)</f>
        <v>0</v>
      </c>
      <c r="K108" s="219" t="s">
        <v>145</v>
      </c>
      <c r="L108" s="47"/>
      <c r="M108" s="224" t="s">
        <v>80</v>
      </c>
      <c r="N108" s="225" t="s">
        <v>52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153</v>
      </c>
      <c r="AT108" s="228" t="s">
        <v>142</v>
      </c>
      <c r="AU108" s="228" t="s">
        <v>92</v>
      </c>
      <c r="AY108" s="19" t="s">
        <v>139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90</v>
      </c>
      <c r="BK108" s="229">
        <f>ROUND(I108*H108,2)</f>
        <v>0</v>
      </c>
      <c r="BL108" s="19" t="s">
        <v>153</v>
      </c>
      <c r="BM108" s="228" t="s">
        <v>352</v>
      </c>
    </row>
    <row r="109" s="2" customFormat="1">
      <c r="A109" s="41"/>
      <c r="B109" s="42"/>
      <c r="C109" s="43"/>
      <c r="D109" s="230" t="s">
        <v>148</v>
      </c>
      <c r="E109" s="43"/>
      <c r="F109" s="231" t="s">
        <v>353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148</v>
      </c>
      <c r="AU109" s="19" t="s">
        <v>92</v>
      </c>
    </row>
    <row r="110" s="2" customFormat="1">
      <c r="A110" s="41"/>
      <c r="B110" s="42"/>
      <c r="C110" s="43"/>
      <c r="D110" s="230" t="s">
        <v>149</v>
      </c>
      <c r="E110" s="43"/>
      <c r="F110" s="235" t="s">
        <v>342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149</v>
      </c>
      <c r="AU110" s="19" t="s">
        <v>92</v>
      </c>
    </row>
    <row r="111" s="15" customFormat="1">
      <c r="A111" s="15"/>
      <c r="B111" s="261"/>
      <c r="C111" s="262"/>
      <c r="D111" s="230" t="s">
        <v>151</v>
      </c>
      <c r="E111" s="263" t="s">
        <v>80</v>
      </c>
      <c r="F111" s="264" t="s">
        <v>343</v>
      </c>
      <c r="G111" s="262"/>
      <c r="H111" s="263" t="s">
        <v>80</v>
      </c>
      <c r="I111" s="265"/>
      <c r="J111" s="262"/>
      <c r="K111" s="262"/>
      <c r="L111" s="266"/>
      <c r="M111" s="267"/>
      <c r="N111" s="268"/>
      <c r="O111" s="268"/>
      <c r="P111" s="268"/>
      <c r="Q111" s="268"/>
      <c r="R111" s="268"/>
      <c r="S111" s="268"/>
      <c r="T111" s="26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70" t="s">
        <v>151</v>
      </c>
      <c r="AU111" s="270" t="s">
        <v>92</v>
      </c>
      <c r="AV111" s="15" t="s">
        <v>90</v>
      </c>
      <c r="AW111" s="15" t="s">
        <v>42</v>
      </c>
      <c r="AX111" s="15" t="s">
        <v>82</v>
      </c>
      <c r="AY111" s="270" t="s">
        <v>139</v>
      </c>
    </row>
    <row r="112" s="13" customFormat="1">
      <c r="A112" s="13"/>
      <c r="B112" s="236"/>
      <c r="C112" s="237"/>
      <c r="D112" s="230" t="s">
        <v>151</v>
      </c>
      <c r="E112" s="238" t="s">
        <v>80</v>
      </c>
      <c r="F112" s="239" t="s">
        <v>354</v>
      </c>
      <c r="G112" s="237"/>
      <c r="H112" s="240">
        <v>1092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151</v>
      </c>
      <c r="AU112" s="246" t="s">
        <v>92</v>
      </c>
      <c r="AV112" s="13" t="s">
        <v>92</v>
      </c>
      <c r="AW112" s="13" t="s">
        <v>42</v>
      </c>
      <c r="AX112" s="13" t="s">
        <v>82</v>
      </c>
      <c r="AY112" s="246" t="s">
        <v>139</v>
      </c>
    </row>
    <row r="113" s="15" customFormat="1">
      <c r="A113" s="15"/>
      <c r="B113" s="261"/>
      <c r="C113" s="262"/>
      <c r="D113" s="230" t="s">
        <v>151</v>
      </c>
      <c r="E113" s="263" t="s">
        <v>80</v>
      </c>
      <c r="F113" s="264" t="s">
        <v>345</v>
      </c>
      <c r="G113" s="262"/>
      <c r="H113" s="263" t="s">
        <v>80</v>
      </c>
      <c r="I113" s="265"/>
      <c r="J113" s="262"/>
      <c r="K113" s="262"/>
      <c r="L113" s="266"/>
      <c r="M113" s="267"/>
      <c r="N113" s="268"/>
      <c r="O113" s="268"/>
      <c r="P113" s="268"/>
      <c r="Q113" s="268"/>
      <c r="R113" s="268"/>
      <c r="S113" s="268"/>
      <c r="T113" s="269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0" t="s">
        <v>151</v>
      </c>
      <c r="AU113" s="270" t="s">
        <v>92</v>
      </c>
      <c r="AV113" s="15" t="s">
        <v>90</v>
      </c>
      <c r="AW113" s="15" t="s">
        <v>42</v>
      </c>
      <c r="AX113" s="15" t="s">
        <v>82</v>
      </c>
      <c r="AY113" s="270" t="s">
        <v>139</v>
      </c>
    </row>
    <row r="114" s="13" customFormat="1">
      <c r="A114" s="13"/>
      <c r="B114" s="236"/>
      <c r="C114" s="237"/>
      <c r="D114" s="230" t="s">
        <v>151</v>
      </c>
      <c r="E114" s="238" t="s">
        <v>80</v>
      </c>
      <c r="F114" s="239" t="s">
        <v>355</v>
      </c>
      <c r="G114" s="237"/>
      <c r="H114" s="240">
        <v>306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151</v>
      </c>
      <c r="AU114" s="246" t="s">
        <v>92</v>
      </c>
      <c r="AV114" s="13" t="s">
        <v>92</v>
      </c>
      <c r="AW114" s="13" t="s">
        <v>42</v>
      </c>
      <c r="AX114" s="13" t="s">
        <v>82</v>
      </c>
      <c r="AY114" s="246" t="s">
        <v>139</v>
      </c>
    </row>
    <row r="115" s="15" customFormat="1">
      <c r="A115" s="15"/>
      <c r="B115" s="261"/>
      <c r="C115" s="262"/>
      <c r="D115" s="230" t="s">
        <v>151</v>
      </c>
      <c r="E115" s="263" t="s">
        <v>80</v>
      </c>
      <c r="F115" s="264" t="s">
        <v>347</v>
      </c>
      <c r="G115" s="262"/>
      <c r="H115" s="263" t="s">
        <v>80</v>
      </c>
      <c r="I115" s="265"/>
      <c r="J115" s="262"/>
      <c r="K115" s="262"/>
      <c r="L115" s="266"/>
      <c r="M115" s="267"/>
      <c r="N115" s="268"/>
      <c r="O115" s="268"/>
      <c r="P115" s="268"/>
      <c r="Q115" s="268"/>
      <c r="R115" s="268"/>
      <c r="S115" s="268"/>
      <c r="T115" s="26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0" t="s">
        <v>151</v>
      </c>
      <c r="AU115" s="270" t="s">
        <v>92</v>
      </c>
      <c r="AV115" s="15" t="s">
        <v>90</v>
      </c>
      <c r="AW115" s="15" t="s">
        <v>42</v>
      </c>
      <c r="AX115" s="15" t="s">
        <v>82</v>
      </c>
      <c r="AY115" s="270" t="s">
        <v>139</v>
      </c>
    </row>
    <row r="116" s="13" customFormat="1">
      <c r="A116" s="13"/>
      <c r="B116" s="236"/>
      <c r="C116" s="237"/>
      <c r="D116" s="230" t="s">
        <v>151</v>
      </c>
      <c r="E116" s="238" t="s">
        <v>80</v>
      </c>
      <c r="F116" s="239" t="s">
        <v>356</v>
      </c>
      <c r="G116" s="237"/>
      <c r="H116" s="240">
        <v>264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151</v>
      </c>
      <c r="AU116" s="246" t="s">
        <v>92</v>
      </c>
      <c r="AV116" s="13" t="s">
        <v>92</v>
      </c>
      <c r="AW116" s="13" t="s">
        <v>42</v>
      </c>
      <c r="AX116" s="13" t="s">
        <v>82</v>
      </c>
      <c r="AY116" s="246" t="s">
        <v>139</v>
      </c>
    </row>
    <row r="117" s="14" customFormat="1">
      <c r="A117" s="14"/>
      <c r="B117" s="247"/>
      <c r="C117" s="248"/>
      <c r="D117" s="230" t="s">
        <v>151</v>
      </c>
      <c r="E117" s="249" t="s">
        <v>80</v>
      </c>
      <c r="F117" s="250" t="s">
        <v>152</v>
      </c>
      <c r="G117" s="248"/>
      <c r="H117" s="251">
        <v>1662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7" t="s">
        <v>151</v>
      </c>
      <c r="AU117" s="257" t="s">
        <v>92</v>
      </c>
      <c r="AV117" s="14" t="s">
        <v>153</v>
      </c>
      <c r="AW117" s="14" t="s">
        <v>42</v>
      </c>
      <c r="AX117" s="14" t="s">
        <v>90</v>
      </c>
      <c r="AY117" s="257" t="s">
        <v>139</v>
      </c>
    </row>
    <row r="118" s="2" customFormat="1" ht="14.4" customHeight="1">
      <c r="A118" s="41"/>
      <c r="B118" s="42"/>
      <c r="C118" s="217" t="s">
        <v>153</v>
      </c>
      <c r="D118" s="217" t="s">
        <v>142</v>
      </c>
      <c r="E118" s="218" t="s">
        <v>357</v>
      </c>
      <c r="F118" s="219" t="s">
        <v>358</v>
      </c>
      <c r="G118" s="220" t="s">
        <v>351</v>
      </c>
      <c r="H118" s="221">
        <v>1662</v>
      </c>
      <c r="I118" s="222"/>
      <c r="J118" s="223">
        <f>ROUND(I118*H118,2)</f>
        <v>0</v>
      </c>
      <c r="K118" s="219" t="s">
        <v>145</v>
      </c>
      <c r="L118" s="47"/>
      <c r="M118" s="224" t="s">
        <v>80</v>
      </c>
      <c r="N118" s="225" t="s">
        <v>52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153</v>
      </c>
      <c r="AT118" s="228" t="s">
        <v>142</v>
      </c>
      <c r="AU118" s="228" t="s">
        <v>92</v>
      </c>
      <c r="AY118" s="19" t="s">
        <v>139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90</v>
      </c>
      <c r="BK118" s="229">
        <f>ROUND(I118*H118,2)</f>
        <v>0</v>
      </c>
      <c r="BL118" s="19" t="s">
        <v>153</v>
      </c>
      <c r="BM118" s="228" t="s">
        <v>359</v>
      </c>
    </row>
    <row r="119" s="2" customFormat="1">
      <c r="A119" s="41"/>
      <c r="B119" s="42"/>
      <c r="C119" s="43"/>
      <c r="D119" s="230" t="s">
        <v>148</v>
      </c>
      <c r="E119" s="43"/>
      <c r="F119" s="231" t="s">
        <v>360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148</v>
      </c>
      <c r="AU119" s="19" t="s">
        <v>92</v>
      </c>
    </row>
    <row r="120" s="2" customFormat="1">
      <c r="A120" s="41"/>
      <c r="B120" s="42"/>
      <c r="C120" s="43"/>
      <c r="D120" s="230" t="s">
        <v>149</v>
      </c>
      <c r="E120" s="43"/>
      <c r="F120" s="235" t="s">
        <v>342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149</v>
      </c>
      <c r="AU120" s="19" t="s">
        <v>92</v>
      </c>
    </row>
    <row r="121" s="15" customFormat="1">
      <c r="A121" s="15"/>
      <c r="B121" s="261"/>
      <c r="C121" s="262"/>
      <c r="D121" s="230" t="s">
        <v>151</v>
      </c>
      <c r="E121" s="263" t="s">
        <v>80</v>
      </c>
      <c r="F121" s="264" t="s">
        <v>343</v>
      </c>
      <c r="G121" s="262"/>
      <c r="H121" s="263" t="s">
        <v>80</v>
      </c>
      <c r="I121" s="265"/>
      <c r="J121" s="262"/>
      <c r="K121" s="262"/>
      <c r="L121" s="266"/>
      <c r="M121" s="267"/>
      <c r="N121" s="268"/>
      <c r="O121" s="268"/>
      <c r="P121" s="268"/>
      <c r="Q121" s="268"/>
      <c r="R121" s="268"/>
      <c r="S121" s="268"/>
      <c r="T121" s="269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0" t="s">
        <v>151</v>
      </c>
      <c r="AU121" s="270" t="s">
        <v>92</v>
      </c>
      <c r="AV121" s="15" t="s">
        <v>90</v>
      </c>
      <c r="AW121" s="15" t="s">
        <v>42</v>
      </c>
      <c r="AX121" s="15" t="s">
        <v>82</v>
      </c>
      <c r="AY121" s="270" t="s">
        <v>139</v>
      </c>
    </row>
    <row r="122" s="13" customFormat="1">
      <c r="A122" s="13"/>
      <c r="B122" s="236"/>
      <c r="C122" s="237"/>
      <c r="D122" s="230" t="s">
        <v>151</v>
      </c>
      <c r="E122" s="238" t="s">
        <v>80</v>
      </c>
      <c r="F122" s="239" t="s">
        <v>354</v>
      </c>
      <c r="G122" s="237"/>
      <c r="H122" s="240">
        <v>1092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151</v>
      </c>
      <c r="AU122" s="246" t="s">
        <v>92</v>
      </c>
      <c r="AV122" s="13" t="s">
        <v>92</v>
      </c>
      <c r="AW122" s="13" t="s">
        <v>42</v>
      </c>
      <c r="AX122" s="13" t="s">
        <v>82</v>
      </c>
      <c r="AY122" s="246" t="s">
        <v>139</v>
      </c>
    </row>
    <row r="123" s="15" customFormat="1">
      <c r="A123" s="15"/>
      <c r="B123" s="261"/>
      <c r="C123" s="262"/>
      <c r="D123" s="230" t="s">
        <v>151</v>
      </c>
      <c r="E123" s="263" t="s">
        <v>80</v>
      </c>
      <c r="F123" s="264" t="s">
        <v>345</v>
      </c>
      <c r="G123" s="262"/>
      <c r="H123" s="263" t="s">
        <v>80</v>
      </c>
      <c r="I123" s="265"/>
      <c r="J123" s="262"/>
      <c r="K123" s="262"/>
      <c r="L123" s="266"/>
      <c r="M123" s="267"/>
      <c r="N123" s="268"/>
      <c r="O123" s="268"/>
      <c r="P123" s="268"/>
      <c r="Q123" s="268"/>
      <c r="R123" s="268"/>
      <c r="S123" s="268"/>
      <c r="T123" s="269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0" t="s">
        <v>151</v>
      </c>
      <c r="AU123" s="270" t="s">
        <v>92</v>
      </c>
      <c r="AV123" s="15" t="s">
        <v>90</v>
      </c>
      <c r="AW123" s="15" t="s">
        <v>42</v>
      </c>
      <c r="AX123" s="15" t="s">
        <v>82</v>
      </c>
      <c r="AY123" s="270" t="s">
        <v>139</v>
      </c>
    </row>
    <row r="124" s="13" customFormat="1">
      <c r="A124" s="13"/>
      <c r="B124" s="236"/>
      <c r="C124" s="237"/>
      <c r="D124" s="230" t="s">
        <v>151</v>
      </c>
      <c r="E124" s="238" t="s">
        <v>80</v>
      </c>
      <c r="F124" s="239" t="s">
        <v>355</v>
      </c>
      <c r="G124" s="237"/>
      <c r="H124" s="240">
        <v>306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151</v>
      </c>
      <c r="AU124" s="246" t="s">
        <v>92</v>
      </c>
      <c r="AV124" s="13" t="s">
        <v>92</v>
      </c>
      <c r="AW124" s="13" t="s">
        <v>42</v>
      </c>
      <c r="AX124" s="13" t="s">
        <v>82</v>
      </c>
      <c r="AY124" s="246" t="s">
        <v>139</v>
      </c>
    </row>
    <row r="125" s="15" customFormat="1">
      <c r="A125" s="15"/>
      <c r="B125" s="261"/>
      <c r="C125" s="262"/>
      <c r="D125" s="230" t="s">
        <v>151</v>
      </c>
      <c r="E125" s="263" t="s">
        <v>80</v>
      </c>
      <c r="F125" s="264" t="s">
        <v>347</v>
      </c>
      <c r="G125" s="262"/>
      <c r="H125" s="263" t="s">
        <v>80</v>
      </c>
      <c r="I125" s="265"/>
      <c r="J125" s="262"/>
      <c r="K125" s="262"/>
      <c r="L125" s="266"/>
      <c r="M125" s="267"/>
      <c r="N125" s="268"/>
      <c r="O125" s="268"/>
      <c r="P125" s="268"/>
      <c r="Q125" s="268"/>
      <c r="R125" s="268"/>
      <c r="S125" s="268"/>
      <c r="T125" s="26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0" t="s">
        <v>151</v>
      </c>
      <c r="AU125" s="270" t="s">
        <v>92</v>
      </c>
      <c r="AV125" s="15" t="s">
        <v>90</v>
      </c>
      <c r="AW125" s="15" t="s">
        <v>42</v>
      </c>
      <c r="AX125" s="15" t="s">
        <v>82</v>
      </c>
      <c r="AY125" s="270" t="s">
        <v>139</v>
      </c>
    </row>
    <row r="126" s="13" customFormat="1">
      <c r="A126" s="13"/>
      <c r="B126" s="236"/>
      <c r="C126" s="237"/>
      <c r="D126" s="230" t="s">
        <v>151</v>
      </c>
      <c r="E126" s="238" t="s">
        <v>80</v>
      </c>
      <c r="F126" s="239" t="s">
        <v>356</v>
      </c>
      <c r="G126" s="237"/>
      <c r="H126" s="240">
        <v>264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151</v>
      </c>
      <c r="AU126" s="246" t="s">
        <v>92</v>
      </c>
      <c r="AV126" s="13" t="s">
        <v>92</v>
      </c>
      <c r="AW126" s="13" t="s">
        <v>42</v>
      </c>
      <c r="AX126" s="13" t="s">
        <v>82</v>
      </c>
      <c r="AY126" s="246" t="s">
        <v>139</v>
      </c>
    </row>
    <row r="127" s="14" customFormat="1">
      <c r="A127" s="14"/>
      <c r="B127" s="247"/>
      <c r="C127" s="248"/>
      <c r="D127" s="230" t="s">
        <v>151</v>
      </c>
      <c r="E127" s="249" t="s">
        <v>80</v>
      </c>
      <c r="F127" s="250" t="s">
        <v>152</v>
      </c>
      <c r="G127" s="248"/>
      <c r="H127" s="251">
        <v>1662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151</v>
      </c>
      <c r="AU127" s="257" t="s">
        <v>92</v>
      </c>
      <c r="AV127" s="14" t="s">
        <v>153</v>
      </c>
      <c r="AW127" s="14" t="s">
        <v>42</v>
      </c>
      <c r="AX127" s="14" t="s">
        <v>90</v>
      </c>
      <c r="AY127" s="257" t="s">
        <v>139</v>
      </c>
    </row>
    <row r="128" s="2" customFormat="1" ht="14.4" customHeight="1">
      <c r="A128" s="41"/>
      <c r="B128" s="42"/>
      <c r="C128" s="217" t="s">
        <v>138</v>
      </c>
      <c r="D128" s="217" t="s">
        <v>142</v>
      </c>
      <c r="E128" s="218" t="s">
        <v>361</v>
      </c>
      <c r="F128" s="219" t="s">
        <v>362</v>
      </c>
      <c r="G128" s="220" t="s">
        <v>351</v>
      </c>
      <c r="H128" s="221">
        <v>3324</v>
      </c>
      <c r="I128" s="222"/>
      <c r="J128" s="223">
        <f>ROUND(I128*H128,2)</f>
        <v>0</v>
      </c>
      <c r="K128" s="219" t="s">
        <v>145</v>
      </c>
      <c r="L128" s="47"/>
      <c r="M128" s="224" t="s">
        <v>80</v>
      </c>
      <c r="N128" s="225" t="s">
        <v>52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153</v>
      </c>
      <c r="AT128" s="228" t="s">
        <v>142</v>
      </c>
      <c r="AU128" s="228" t="s">
        <v>92</v>
      </c>
      <c r="AY128" s="19" t="s">
        <v>139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90</v>
      </c>
      <c r="BK128" s="229">
        <f>ROUND(I128*H128,2)</f>
        <v>0</v>
      </c>
      <c r="BL128" s="19" t="s">
        <v>153</v>
      </c>
      <c r="BM128" s="228" t="s">
        <v>363</v>
      </c>
    </row>
    <row r="129" s="2" customFormat="1">
      <c r="A129" s="41"/>
      <c r="B129" s="42"/>
      <c r="C129" s="43"/>
      <c r="D129" s="230" t="s">
        <v>148</v>
      </c>
      <c r="E129" s="43"/>
      <c r="F129" s="231" t="s">
        <v>364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148</v>
      </c>
      <c r="AU129" s="19" t="s">
        <v>92</v>
      </c>
    </row>
    <row r="130" s="2" customFormat="1">
      <c r="A130" s="41"/>
      <c r="B130" s="42"/>
      <c r="C130" s="43"/>
      <c r="D130" s="230" t="s">
        <v>149</v>
      </c>
      <c r="E130" s="43"/>
      <c r="F130" s="235" t="s">
        <v>365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149</v>
      </c>
      <c r="AU130" s="19" t="s">
        <v>92</v>
      </c>
    </row>
    <row r="131" s="15" customFormat="1">
      <c r="A131" s="15"/>
      <c r="B131" s="261"/>
      <c r="C131" s="262"/>
      <c r="D131" s="230" t="s">
        <v>151</v>
      </c>
      <c r="E131" s="263" t="s">
        <v>80</v>
      </c>
      <c r="F131" s="264" t="s">
        <v>343</v>
      </c>
      <c r="G131" s="262"/>
      <c r="H131" s="263" t="s">
        <v>80</v>
      </c>
      <c r="I131" s="265"/>
      <c r="J131" s="262"/>
      <c r="K131" s="262"/>
      <c r="L131" s="266"/>
      <c r="M131" s="267"/>
      <c r="N131" s="268"/>
      <c r="O131" s="268"/>
      <c r="P131" s="268"/>
      <c r="Q131" s="268"/>
      <c r="R131" s="268"/>
      <c r="S131" s="268"/>
      <c r="T131" s="26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0" t="s">
        <v>151</v>
      </c>
      <c r="AU131" s="270" t="s">
        <v>92</v>
      </c>
      <c r="AV131" s="15" t="s">
        <v>90</v>
      </c>
      <c r="AW131" s="15" t="s">
        <v>42</v>
      </c>
      <c r="AX131" s="15" t="s">
        <v>82</v>
      </c>
      <c r="AY131" s="270" t="s">
        <v>139</v>
      </c>
    </row>
    <row r="132" s="13" customFormat="1">
      <c r="A132" s="13"/>
      <c r="B132" s="236"/>
      <c r="C132" s="237"/>
      <c r="D132" s="230" t="s">
        <v>151</v>
      </c>
      <c r="E132" s="238" t="s">
        <v>80</v>
      </c>
      <c r="F132" s="239" t="s">
        <v>366</v>
      </c>
      <c r="G132" s="237"/>
      <c r="H132" s="240">
        <v>2184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151</v>
      </c>
      <c r="AU132" s="246" t="s">
        <v>92</v>
      </c>
      <c r="AV132" s="13" t="s">
        <v>92</v>
      </c>
      <c r="AW132" s="13" t="s">
        <v>42</v>
      </c>
      <c r="AX132" s="13" t="s">
        <v>82</v>
      </c>
      <c r="AY132" s="246" t="s">
        <v>139</v>
      </c>
    </row>
    <row r="133" s="15" customFormat="1">
      <c r="A133" s="15"/>
      <c r="B133" s="261"/>
      <c r="C133" s="262"/>
      <c r="D133" s="230" t="s">
        <v>151</v>
      </c>
      <c r="E133" s="263" t="s">
        <v>80</v>
      </c>
      <c r="F133" s="264" t="s">
        <v>345</v>
      </c>
      <c r="G133" s="262"/>
      <c r="H133" s="263" t="s">
        <v>80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0" t="s">
        <v>151</v>
      </c>
      <c r="AU133" s="270" t="s">
        <v>92</v>
      </c>
      <c r="AV133" s="15" t="s">
        <v>90</v>
      </c>
      <c r="AW133" s="15" t="s">
        <v>42</v>
      </c>
      <c r="AX133" s="15" t="s">
        <v>82</v>
      </c>
      <c r="AY133" s="270" t="s">
        <v>139</v>
      </c>
    </row>
    <row r="134" s="13" customFormat="1">
      <c r="A134" s="13"/>
      <c r="B134" s="236"/>
      <c r="C134" s="237"/>
      <c r="D134" s="230" t="s">
        <v>151</v>
      </c>
      <c r="E134" s="238" t="s">
        <v>80</v>
      </c>
      <c r="F134" s="239" t="s">
        <v>367</v>
      </c>
      <c r="G134" s="237"/>
      <c r="H134" s="240">
        <v>612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151</v>
      </c>
      <c r="AU134" s="246" t="s">
        <v>92</v>
      </c>
      <c r="AV134" s="13" t="s">
        <v>92</v>
      </c>
      <c r="AW134" s="13" t="s">
        <v>42</v>
      </c>
      <c r="AX134" s="13" t="s">
        <v>82</v>
      </c>
      <c r="AY134" s="246" t="s">
        <v>139</v>
      </c>
    </row>
    <row r="135" s="15" customFormat="1">
      <c r="A135" s="15"/>
      <c r="B135" s="261"/>
      <c r="C135" s="262"/>
      <c r="D135" s="230" t="s">
        <v>151</v>
      </c>
      <c r="E135" s="263" t="s">
        <v>80</v>
      </c>
      <c r="F135" s="264" t="s">
        <v>347</v>
      </c>
      <c r="G135" s="262"/>
      <c r="H135" s="263" t="s">
        <v>80</v>
      </c>
      <c r="I135" s="265"/>
      <c r="J135" s="262"/>
      <c r="K135" s="262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151</v>
      </c>
      <c r="AU135" s="270" t="s">
        <v>92</v>
      </c>
      <c r="AV135" s="15" t="s">
        <v>90</v>
      </c>
      <c r="AW135" s="15" t="s">
        <v>42</v>
      </c>
      <c r="AX135" s="15" t="s">
        <v>82</v>
      </c>
      <c r="AY135" s="270" t="s">
        <v>139</v>
      </c>
    </row>
    <row r="136" s="13" customFormat="1">
      <c r="A136" s="13"/>
      <c r="B136" s="236"/>
      <c r="C136" s="237"/>
      <c r="D136" s="230" t="s">
        <v>151</v>
      </c>
      <c r="E136" s="238" t="s">
        <v>80</v>
      </c>
      <c r="F136" s="239" t="s">
        <v>368</v>
      </c>
      <c r="G136" s="237"/>
      <c r="H136" s="240">
        <v>528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151</v>
      </c>
      <c r="AU136" s="246" t="s">
        <v>92</v>
      </c>
      <c r="AV136" s="13" t="s">
        <v>92</v>
      </c>
      <c r="AW136" s="13" t="s">
        <v>42</v>
      </c>
      <c r="AX136" s="13" t="s">
        <v>82</v>
      </c>
      <c r="AY136" s="246" t="s">
        <v>139</v>
      </c>
    </row>
    <row r="137" s="14" customFormat="1">
      <c r="A137" s="14"/>
      <c r="B137" s="247"/>
      <c r="C137" s="248"/>
      <c r="D137" s="230" t="s">
        <v>151</v>
      </c>
      <c r="E137" s="249" t="s">
        <v>80</v>
      </c>
      <c r="F137" s="250" t="s">
        <v>152</v>
      </c>
      <c r="G137" s="248"/>
      <c r="H137" s="251">
        <v>3324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151</v>
      </c>
      <c r="AU137" s="257" t="s">
        <v>92</v>
      </c>
      <c r="AV137" s="14" t="s">
        <v>153</v>
      </c>
      <c r="AW137" s="14" t="s">
        <v>42</v>
      </c>
      <c r="AX137" s="14" t="s">
        <v>90</v>
      </c>
      <c r="AY137" s="257" t="s">
        <v>139</v>
      </c>
    </row>
    <row r="138" s="2" customFormat="1" ht="24.15" customHeight="1">
      <c r="A138" s="41"/>
      <c r="B138" s="42"/>
      <c r="C138" s="217" t="s">
        <v>172</v>
      </c>
      <c r="D138" s="217" t="s">
        <v>142</v>
      </c>
      <c r="E138" s="218" t="s">
        <v>369</v>
      </c>
      <c r="F138" s="219" t="s">
        <v>370</v>
      </c>
      <c r="G138" s="220" t="s">
        <v>351</v>
      </c>
      <c r="H138" s="221">
        <v>33240</v>
      </c>
      <c r="I138" s="222"/>
      <c r="J138" s="223">
        <f>ROUND(I138*H138,2)</f>
        <v>0</v>
      </c>
      <c r="K138" s="219" t="s">
        <v>145</v>
      </c>
      <c r="L138" s="47"/>
      <c r="M138" s="224" t="s">
        <v>80</v>
      </c>
      <c r="N138" s="225" t="s">
        <v>52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153</v>
      </c>
      <c r="AT138" s="228" t="s">
        <v>142</v>
      </c>
      <c r="AU138" s="228" t="s">
        <v>92</v>
      </c>
      <c r="AY138" s="19" t="s">
        <v>139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90</v>
      </c>
      <c r="BK138" s="229">
        <f>ROUND(I138*H138,2)</f>
        <v>0</v>
      </c>
      <c r="BL138" s="19" t="s">
        <v>153</v>
      </c>
      <c r="BM138" s="228" t="s">
        <v>371</v>
      </c>
    </row>
    <row r="139" s="2" customFormat="1">
      <c r="A139" s="41"/>
      <c r="B139" s="42"/>
      <c r="C139" s="43"/>
      <c r="D139" s="230" t="s">
        <v>148</v>
      </c>
      <c r="E139" s="43"/>
      <c r="F139" s="231" t="s">
        <v>372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148</v>
      </c>
      <c r="AU139" s="19" t="s">
        <v>92</v>
      </c>
    </row>
    <row r="140" s="2" customFormat="1">
      <c r="A140" s="41"/>
      <c r="B140" s="42"/>
      <c r="C140" s="43"/>
      <c r="D140" s="230" t="s">
        <v>149</v>
      </c>
      <c r="E140" s="43"/>
      <c r="F140" s="235" t="s">
        <v>365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149</v>
      </c>
      <c r="AU140" s="19" t="s">
        <v>92</v>
      </c>
    </row>
    <row r="141" s="15" customFormat="1">
      <c r="A141" s="15"/>
      <c r="B141" s="261"/>
      <c r="C141" s="262"/>
      <c r="D141" s="230" t="s">
        <v>151</v>
      </c>
      <c r="E141" s="263" t="s">
        <v>80</v>
      </c>
      <c r="F141" s="264" t="s">
        <v>343</v>
      </c>
      <c r="G141" s="262"/>
      <c r="H141" s="263" t="s">
        <v>80</v>
      </c>
      <c r="I141" s="265"/>
      <c r="J141" s="262"/>
      <c r="K141" s="262"/>
      <c r="L141" s="266"/>
      <c r="M141" s="267"/>
      <c r="N141" s="268"/>
      <c r="O141" s="268"/>
      <c r="P141" s="268"/>
      <c r="Q141" s="268"/>
      <c r="R141" s="268"/>
      <c r="S141" s="268"/>
      <c r="T141" s="26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0" t="s">
        <v>151</v>
      </c>
      <c r="AU141" s="270" t="s">
        <v>92</v>
      </c>
      <c r="AV141" s="15" t="s">
        <v>90</v>
      </c>
      <c r="AW141" s="15" t="s">
        <v>42</v>
      </c>
      <c r="AX141" s="15" t="s">
        <v>82</v>
      </c>
      <c r="AY141" s="270" t="s">
        <v>139</v>
      </c>
    </row>
    <row r="142" s="13" customFormat="1">
      <c r="A142" s="13"/>
      <c r="B142" s="236"/>
      <c r="C142" s="237"/>
      <c r="D142" s="230" t="s">
        <v>151</v>
      </c>
      <c r="E142" s="238" t="s">
        <v>80</v>
      </c>
      <c r="F142" s="239" t="s">
        <v>366</v>
      </c>
      <c r="G142" s="237"/>
      <c r="H142" s="240">
        <v>2184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151</v>
      </c>
      <c r="AU142" s="246" t="s">
        <v>92</v>
      </c>
      <c r="AV142" s="13" t="s">
        <v>92</v>
      </c>
      <c r="AW142" s="13" t="s">
        <v>42</v>
      </c>
      <c r="AX142" s="13" t="s">
        <v>82</v>
      </c>
      <c r="AY142" s="246" t="s">
        <v>139</v>
      </c>
    </row>
    <row r="143" s="15" customFormat="1">
      <c r="A143" s="15"/>
      <c r="B143" s="261"/>
      <c r="C143" s="262"/>
      <c r="D143" s="230" t="s">
        <v>151</v>
      </c>
      <c r="E143" s="263" t="s">
        <v>80</v>
      </c>
      <c r="F143" s="264" t="s">
        <v>345</v>
      </c>
      <c r="G143" s="262"/>
      <c r="H143" s="263" t="s">
        <v>80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0" t="s">
        <v>151</v>
      </c>
      <c r="AU143" s="270" t="s">
        <v>92</v>
      </c>
      <c r="AV143" s="15" t="s">
        <v>90</v>
      </c>
      <c r="AW143" s="15" t="s">
        <v>42</v>
      </c>
      <c r="AX143" s="15" t="s">
        <v>82</v>
      </c>
      <c r="AY143" s="270" t="s">
        <v>139</v>
      </c>
    </row>
    <row r="144" s="13" customFormat="1">
      <c r="A144" s="13"/>
      <c r="B144" s="236"/>
      <c r="C144" s="237"/>
      <c r="D144" s="230" t="s">
        <v>151</v>
      </c>
      <c r="E144" s="238" t="s">
        <v>80</v>
      </c>
      <c r="F144" s="239" t="s">
        <v>367</v>
      </c>
      <c r="G144" s="237"/>
      <c r="H144" s="240">
        <v>612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151</v>
      </c>
      <c r="AU144" s="246" t="s">
        <v>92</v>
      </c>
      <c r="AV144" s="13" t="s">
        <v>92</v>
      </c>
      <c r="AW144" s="13" t="s">
        <v>42</v>
      </c>
      <c r="AX144" s="13" t="s">
        <v>82</v>
      </c>
      <c r="AY144" s="246" t="s">
        <v>139</v>
      </c>
    </row>
    <row r="145" s="15" customFormat="1">
      <c r="A145" s="15"/>
      <c r="B145" s="261"/>
      <c r="C145" s="262"/>
      <c r="D145" s="230" t="s">
        <v>151</v>
      </c>
      <c r="E145" s="263" t="s">
        <v>80</v>
      </c>
      <c r="F145" s="264" t="s">
        <v>347</v>
      </c>
      <c r="G145" s="262"/>
      <c r="H145" s="263" t="s">
        <v>80</v>
      </c>
      <c r="I145" s="265"/>
      <c r="J145" s="262"/>
      <c r="K145" s="262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151</v>
      </c>
      <c r="AU145" s="270" t="s">
        <v>92</v>
      </c>
      <c r="AV145" s="15" t="s">
        <v>90</v>
      </c>
      <c r="AW145" s="15" t="s">
        <v>42</v>
      </c>
      <c r="AX145" s="15" t="s">
        <v>82</v>
      </c>
      <c r="AY145" s="270" t="s">
        <v>139</v>
      </c>
    </row>
    <row r="146" s="13" customFormat="1">
      <c r="A146" s="13"/>
      <c r="B146" s="236"/>
      <c r="C146" s="237"/>
      <c r="D146" s="230" t="s">
        <v>151</v>
      </c>
      <c r="E146" s="238" t="s">
        <v>80</v>
      </c>
      <c r="F146" s="239" t="s">
        <v>368</v>
      </c>
      <c r="G146" s="237"/>
      <c r="H146" s="240">
        <v>528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151</v>
      </c>
      <c r="AU146" s="246" t="s">
        <v>92</v>
      </c>
      <c r="AV146" s="13" t="s">
        <v>92</v>
      </c>
      <c r="AW146" s="13" t="s">
        <v>42</v>
      </c>
      <c r="AX146" s="13" t="s">
        <v>82</v>
      </c>
      <c r="AY146" s="246" t="s">
        <v>139</v>
      </c>
    </row>
    <row r="147" s="14" customFormat="1">
      <c r="A147" s="14"/>
      <c r="B147" s="247"/>
      <c r="C147" s="248"/>
      <c r="D147" s="230" t="s">
        <v>151</v>
      </c>
      <c r="E147" s="249" t="s">
        <v>80</v>
      </c>
      <c r="F147" s="250" t="s">
        <v>152</v>
      </c>
      <c r="G147" s="248"/>
      <c r="H147" s="251">
        <v>3324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151</v>
      </c>
      <c r="AU147" s="257" t="s">
        <v>92</v>
      </c>
      <c r="AV147" s="14" t="s">
        <v>153</v>
      </c>
      <c r="AW147" s="14" t="s">
        <v>42</v>
      </c>
      <c r="AX147" s="14" t="s">
        <v>90</v>
      </c>
      <c r="AY147" s="257" t="s">
        <v>139</v>
      </c>
    </row>
    <row r="148" s="13" customFormat="1">
      <c r="A148" s="13"/>
      <c r="B148" s="236"/>
      <c r="C148" s="237"/>
      <c r="D148" s="230" t="s">
        <v>151</v>
      </c>
      <c r="E148" s="237"/>
      <c r="F148" s="239" t="s">
        <v>373</v>
      </c>
      <c r="G148" s="237"/>
      <c r="H148" s="240">
        <v>33240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151</v>
      </c>
      <c r="AU148" s="246" t="s">
        <v>92</v>
      </c>
      <c r="AV148" s="13" t="s">
        <v>92</v>
      </c>
      <c r="AW148" s="13" t="s">
        <v>4</v>
      </c>
      <c r="AX148" s="13" t="s">
        <v>90</v>
      </c>
      <c r="AY148" s="246" t="s">
        <v>139</v>
      </c>
    </row>
    <row r="149" s="2" customFormat="1" ht="14.4" customHeight="1">
      <c r="A149" s="41"/>
      <c r="B149" s="42"/>
      <c r="C149" s="217" t="s">
        <v>177</v>
      </c>
      <c r="D149" s="217" t="s">
        <v>142</v>
      </c>
      <c r="E149" s="218" t="s">
        <v>374</v>
      </c>
      <c r="F149" s="219" t="s">
        <v>375</v>
      </c>
      <c r="G149" s="220" t="s">
        <v>351</v>
      </c>
      <c r="H149" s="221">
        <v>1662</v>
      </c>
      <c r="I149" s="222"/>
      <c r="J149" s="223">
        <f>ROUND(I149*H149,2)</f>
        <v>0</v>
      </c>
      <c r="K149" s="219" t="s">
        <v>145</v>
      </c>
      <c r="L149" s="47"/>
      <c r="M149" s="224" t="s">
        <v>80</v>
      </c>
      <c r="N149" s="225" t="s">
        <v>52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153</v>
      </c>
      <c r="AT149" s="228" t="s">
        <v>142</v>
      </c>
      <c r="AU149" s="228" t="s">
        <v>92</v>
      </c>
      <c r="AY149" s="19" t="s">
        <v>139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90</v>
      </c>
      <c r="BK149" s="229">
        <f>ROUND(I149*H149,2)</f>
        <v>0</v>
      </c>
      <c r="BL149" s="19" t="s">
        <v>153</v>
      </c>
      <c r="BM149" s="228" t="s">
        <v>376</v>
      </c>
    </row>
    <row r="150" s="2" customFormat="1">
      <c r="A150" s="41"/>
      <c r="B150" s="42"/>
      <c r="C150" s="43"/>
      <c r="D150" s="230" t="s">
        <v>148</v>
      </c>
      <c r="E150" s="43"/>
      <c r="F150" s="231" t="s">
        <v>377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148</v>
      </c>
      <c r="AU150" s="19" t="s">
        <v>92</v>
      </c>
    </row>
    <row r="151" s="2" customFormat="1">
      <c r="A151" s="41"/>
      <c r="B151" s="42"/>
      <c r="C151" s="43"/>
      <c r="D151" s="230" t="s">
        <v>149</v>
      </c>
      <c r="E151" s="43"/>
      <c r="F151" s="235" t="s">
        <v>342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149</v>
      </c>
      <c r="AU151" s="19" t="s">
        <v>92</v>
      </c>
    </row>
    <row r="152" s="15" customFormat="1">
      <c r="A152" s="15"/>
      <c r="B152" s="261"/>
      <c r="C152" s="262"/>
      <c r="D152" s="230" t="s">
        <v>151</v>
      </c>
      <c r="E152" s="263" t="s">
        <v>80</v>
      </c>
      <c r="F152" s="264" t="s">
        <v>343</v>
      </c>
      <c r="G152" s="262"/>
      <c r="H152" s="263" t="s">
        <v>80</v>
      </c>
      <c r="I152" s="265"/>
      <c r="J152" s="262"/>
      <c r="K152" s="262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151</v>
      </c>
      <c r="AU152" s="270" t="s">
        <v>92</v>
      </c>
      <c r="AV152" s="15" t="s">
        <v>90</v>
      </c>
      <c r="AW152" s="15" t="s">
        <v>42</v>
      </c>
      <c r="AX152" s="15" t="s">
        <v>82</v>
      </c>
      <c r="AY152" s="270" t="s">
        <v>139</v>
      </c>
    </row>
    <row r="153" s="13" customFormat="1">
      <c r="A153" s="13"/>
      <c r="B153" s="236"/>
      <c r="C153" s="237"/>
      <c r="D153" s="230" t="s">
        <v>151</v>
      </c>
      <c r="E153" s="238" t="s">
        <v>80</v>
      </c>
      <c r="F153" s="239" t="s">
        <v>354</v>
      </c>
      <c r="G153" s="237"/>
      <c r="H153" s="240">
        <v>1092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151</v>
      </c>
      <c r="AU153" s="246" t="s">
        <v>92</v>
      </c>
      <c r="AV153" s="13" t="s">
        <v>92</v>
      </c>
      <c r="AW153" s="13" t="s">
        <v>42</v>
      </c>
      <c r="AX153" s="13" t="s">
        <v>82</v>
      </c>
      <c r="AY153" s="246" t="s">
        <v>139</v>
      </c>
    </row>
    <row r="154" s="15" customFormat="1">
      <c r="A154" s="15"/>
      <c r="B154" s="261"/>
      <c r="C154" s="262"/>
      <c r="D154" s="230" t="s">
        <v>151</v>
      </c>
      <c r="E154" s="263" t="s">
        <v>80</v>
      </c>
      <c r="F154" s="264" t="s">
        <v>345</v>
      </c>
      <c r="G154" s="262"/>
      <c r="H154" s="263" t="s">
        <v>80</v>
      </c>
      <c r="I154" s="265"/>
      <c r="J154" s="262"/>
      <c r="K154" s="262"/>
      <c r="L154" s="266"/>
      <c r="M154" s="267"/>
      <c r="N154" s="268"/>
      <c r="O154" s="268"/>
      <c r="P154" s="268"/>
      <c r="Q154" s="268"/>
      <c r="R154" s="268"/>
      <c r="S154" s="268"/>
      <c r="T154" s="26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0" t="s">
        <v>151</v>
      </c>
      <c r="AU154" s="270" t="s">
        <v>92</v>
      </c>
      <c r="AV154" s="15" t="s">
        <v>90</v>
      </c>
      <c r="AW154" s="15" t="s">
        <v>42</v>
      </c>
      <c r="AX154" s="15" t="s">
        <v>82</v>
      </c>
      <c r="AY154" s="270" t="s">
        <v>139</v>
      </c>
    </row>
    <row r="155" s="13" customFormat="1">
      <c r="A155" s="13"/>
      <c r="B155" s="236"/>
      <c r="C155" s="237"/>
      <c r="D155" s="230" t="s">
        <v>151</v>
      </c>
      <c r="E155" s="238" t="s">
        <v>80</v>
      </c>
      <c r="F155" s="239" t="s">
        <v>355</v>
      </c>
      <c r="G155" s="237"/>
      <c r="H155" s="240">
        <v>306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151</v>
      </c>
      <c r="AU155" s="246" t="s">
        <v>92</v>
      </c>
      <c r="AV155" s="13" t="s">
        <v>92</v>
      </c>
      <c r="AW155" s="13" t="s">
        <v>42</v>
      </c>
      <c r="AX155" s="13" t="s">
        <v>82</v>
      </c>
      <c r="AY155" s="246" t="s">
        <v>139</v>
      </c>
    </row>
    <row r="156" s="15" customFormat="1">
      <c r="A156" s="15"/>
      <c r="B156" s="261"/>
      <c r="C156" s="262"/>
      <c r="D156" s="230" t="s">
        <v>151</v>
      </c>
      <c r="E156" s="263" t="s">
        <v>80</v>
      </c>
      <c r="F156" s="264" t="s">
        <v>347</v>
      </c>
      <c r="G156" s="262"/>
      <c r="H156" s="263" t="s">
        <v>80</v>
      </c>
      <c r="I156" s="265"/>
      <c r="J156" s="262"/>
      <c r="K156" s="262"/>
      <c r="L156" s="266"/>
      <c r="M156" s="267"/>
      <c r="N156" s="268"/>
      <c r="O156" s="268"/>
      <c r="P156" s="268"/>
      <c r="Q156" s="268"/>
      <c r="R156" s="268"/>
      <c r="S156" s="268"/>
      <c r="T156" s="26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0" t="s">
        <v>151</v>
      </c>
      <c r="AU156" s="270" t="s">
        <v>92</v>
      </c>
      <c r="AV156" s="15" t="s">
        <v>90</v>
      </c>
      <c r="AW156" s="15" t="s">
        <v>42</v>
      </c>
      <c r="AX156" s="15" t="s">
        <v>82</v>
      </c>
      <c r="AY156" s="270" t="s">
        <v>139</v>
      </c>
    </row>
    <row r="157" s="13" customFormat="1">
      <c r="A157" s="13"/>
      <c r="B157" s="236"/>
      <c r="C157" s="237"/>
      <c r="D157" s="230" t="s">
        <v>151</v>
      </c>
      <c r="E157" s="238" t="s">
        <v>80</v>
      </c>
      <c r="F157" s="239" t="s">
        <v>356</v>
      </c>
      <c r="G157" s="237"/>
      <c r="H157" s="240">
        <v>264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151</v>
      </c>
      <c r="AU157" s="246" t="s">
        <v>92</v>
      </c>
      <c r="AV157" s="13" t="s">
        <v>92</v>
      </c>
      <c r="AW157" s="13" t="s">
        <v>42</v>
      </c>
      <c r="AX157" s="13" t="s">
        <v>82</v>
      </c>
      <c r="AY157" s="246" t="s">
        <v>139</v>
      </c>
    </row>
    <row r="158" s="14" customFormat="1">
      <c r="A158" s="14"/>
      <c r="B158" s="247"/>
      <c r="C158" s="248"/>
      <c r="D158" s="230" t="s">
        <v>151</v>
      </c>
      <c r="E158" s="249" t="s">
        <v>80</v>
      </c>
      <c r="F158" s="250" t="s">
        <v>152</v>
      </c>
      <c r="G158" s="248"/>
      <c r="H158" s="251">
        <v>1662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151</v>
      </c>
      <c r="AU158" s="257" t="s">
        <v>92</v>
      </c>
      <c r="AV158" s="14" t="s">
        <v>153</v>
      </c>
      <c r="AW158" s="14" t="s">
        <v>42</v>
      </c>
      <c r="AX158" s="14" t="s">
        <v>90</v>
      </c>
      <c r="AY158" s="257" t="s">
        <v>139</v>
      </c>
    </row>
    <row r="159" s="2" customFormat="1" ht="14.4" customHeight="1">
      <c r="A159" s="41"/>
      <c r="B159" s="42"/>
      <c r="C159" s="217" t="s">
        <v>182</v>
      </c>
      <c r="D159" s="217" t="s">
        <v>142</v>
      </c>
      <c r="E159" s="218" t="s">
        <v>378</v>
      </c>
      <c r="F159" s="219" t="s">
        <v>379</v>
      </c>
      <c r="G159" s="220" t="s">
        <v>380</v>
      </c>
      <c r="H159" s="221">
        <v>3324</v>
      </c>
      <c r="I159" s="222"/>
      <c r="J159" s="223">
        <f>ROUND(I159*H159,2)</f>
        <v>0</v>
      </c>
      <c r="K159" s="219" t="s">
        <v>145</v>
      </c>
      <c r="L159" s="47"/>
      <c r="M159" s="224" t="s">
        <v>80</v>
      </c>
      <c r="N159" s="225" t="s">
        <v>52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153</v>
      </c>
      <c r="AT159" s="228" t="s">
        <v>142</v>
      </c>
      <c r="AU159" s="228" t="s">
        <v>92</v>
      </c>
      <c r="AY159" s="19" t="s">
        <v>139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90</v>
      </c>
      <c r="BK159" s="229">
        <f>ROUND(I159*H159,2)</f>
        <v>0</v>
      </c>
      <c r="BL159" s="19" t="s">
        <v>153</v>
      </c>
      <c r="BM159" s="228" t="s">
        <v>381</v>
      </c>
    </row>
    <row r="160" s="2" customFormat="1">
      <c r="A160" s="41"/>
      <c r="B160" s="42"/>
      <c r="C160" s="43"/>
      <c r="D160" s="230" t="s">
        <v>148</v>
      </c>
      <c r="E160" s="43"/>
      <c r="F160" s="231" t="s">
        <v>382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148</v>
      </c>
      <c r="AU160" s="19" t="s">
        <v>92</v>
      </c>
    </row>
    <row r="161" s="2" customFormat="1">
      <c r="A161" s="41"/>
      <c r="B161" s="42"/>
      <c r="C161" s="43"/>
      <c r="D161" s="230" t="s">
        <v>149</v>
      </c>
      <c r="E161" s="43"/>
      <c r="F161" s="235" t="s">
        <v>383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149</v>
      </c>
      <c r="AU161" s="19" t="s">
        <v>92</v>
      </c>
    </row>
    <row r="162" s="13" customFormat="1">
      <c r="A162" s="13"/>
      <c r="B162" s="236"/>
      <c r="C162" s="237"/>
      <c r="D162" s="230" t="s">
        <v>151</v>
      </c>
      <c r="E162" s="238" t="s">
        <v>80</v>
      </c>
      <c r="F162" s="239" t="s">
        <v>384</v>
      </c>
      <c r="G162" s="237"/>
      <c r="H162" s="240">
        <v>3324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151</v>
      </c>
      <c r="AU162" s="246" t="s">
        <v>92</v>
      </c>
      <c r="AV162" s="13" t="s">
        <v>92</v>
      </c>
      <c r="AW162" s="13" t="s">
        <v>42</v>
      </c>
      <c r="AX162" s="13" t="s">
        <v>82</v>
      </c>
      <c r="AY162" s="246" t="s">
        <v>139</v>
      </c>
    </row>
    <row r="163" s="14" customFormat="1">
      <c r="A163" s="14"/>
      <c r="B163" s="247"/>
      <c r="C163" s="248"/>
      <c r="D163" s="230" t="s">
        <v>151</v>
      </c>
      <c r="E163" s="249" t="s">
        <v>80</v>
      </c>
      <c r="F163" s="250" t="s">
        <v>152</v>
      </c>
      <c r="G163" s="248"/>
      <c r="H163" s="251">
        <v>3324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151</v>
      </c>
      <c r="AU163" s="257" t="s">
        <v>92</v>
      </c>
      <c r="AV163" s="14" t="s">
        <v>153</v>
      </c>
      <c r="AW163" s="14" t="s">
        <v>42</v>
      </c>
      <c r="AX163" s="14" t="s">
        <v>90</v>
      </c>
      <c r="AY163" s="257" t="s">
        <v>139</v>
      </c>
    </row>
    <row r="164" s="2" customFormat="1" ht="14.4" customHeight="1">
      <c r="A164" s="41"/>
      <c r="B164" s="42"/>
      <c r="C164" s="217" t="s">
        <v>187</v>
      </c>
      <c r="D164" s="217" t="s">
        <v>142</v>
      </c>
      <c r="E164" s="218" t="s">
        <v>385</v>
      </c>
      <c r="F164" s="219" t="s">
        <v>386</v>
      </c>
      <c r="G164" s="220" t="s">
        <v>351</v>
      </c>
      <c r="H164" s="221">
        <v>1662</v>
      </c>
      <c r="I164" s="222"/>
      <c r="J164" s="223">
        <f>ROUND(I164*H164,2)</f>
        <v>0</v>
      </c>
      <c r="K164" s="219" t="s">
        <v>145</v>
      </c>
      <c r="L164" s="47"/>
      <c r="M164" s="224" t="s">
        <v>80</v>
      </c>
      <c r="N164" s="225" t="s">
        <v>52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153</v>
      </c>
      <c r="AT164" s="228" t="s">
        <v>142</v>
      </c>
      <c r="AU164" s="228" t="s">
        <v>92</v>
      </c>
      <c r="AY164" s="19" t="s">
        <v>139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90</v>
      </c>
      <c r="BK164" s="229">
        <f>ROUND(I164*H164,2)</f>
        <v>0</v>
      </c>
      <c r="BL164" s="19" t="s">
        <v>153</v>
      </c>
      <c r="BM164" s="228" t="s">
        <v>387</v>
      </c>
    </row>
    <row r="165" s="2" customFormat="1">
      <c r="A165" s="41"/>
      <c r="B165" s="42"/>
      <c r="C165" s="43"/>
      <c r="D165" s="230" t="s">
        <v>148</v>
      </c>
      <c r="E165" s="43"/>
      <c r="F165" s="231" t="s">
        <v>388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148</v>
      </c>
      <c r="AU165" s="19" t="s">
        <v>92</v>
      </c>
    </row>
    <row r="166" s="2" customFormat="1">
      <c r="A166" s="41"/>
      <c r="B166" s="42"/>
      <c r="C166" s="43"/>
      <c r="D166" s="230" t="s">
        <v>149</v>
      </c>
      <c r="E166" s="43"/>
      <c r="F166" s="235" t="s">
        <v>383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149</v>
      </c>
      <c r="AU166" s="19" t="s">
        <v>92</v>
      </c>
    </row>
    <row r="167" s="13" customFormat="1">
      <c r="A167" s="13"/>
      <c r="B167" s="236"/>
      <c r="C167" s="237"/>
      <c r="D167" s="230" t="s">
        <v>151</v>
      </c>
      <c r="E167" s="238" t="s">
        <v>80</v>
      </c>
      <c r="F167" s="239" t="s">
        <v>389</v>
      </c>
      <c r="G167" s="237"/>
      <c r="H167" s="240">
        <v>1662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151</v>
      </c>
      <c r="AU167" s="246" t="s">
        <v>92</v>
      </c>
      <c r="AV167" s="13" t="s">
        <v>92</v>
      </c>
      <c r="AW167" s="13" t="s">
        <v>42</v>
      </c>
      <c r="AX167" s="13" t="s">
        <v>82</v>
      </c>
      <c r="AY167" s="246" t="s">
        <v>139</v>
      </c>
    </row>
    <row r="168" s="14" customFormat="1">
      <c r="A168" s="14"/>
      <c r="B168" s="247"/>
      <c r="C168" s="248"/>
      <c r="D168" s="230" t="s">
        <v>151</v>
      </c>
      <c r="E168" s="249" t="s">
        <v>80</v>
      </c>
      <c r="F168" s="250" t="s">
        <v>152</v>
      </c>
      <c r="G168" s="248"/>
      <c r="H168" s="251">
        <v>1662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151</v>
      </c>
      <c r="AU168" s="257" t="s">
        <v>92</v>
      </c>
      <c r="AV168" s="14" t="s">
        <v>153</v>
      </c>
      <c r="AW168" s="14" t="s">
        <v>42</v>
      </c>
      <c r="AX168" s="14" t="s">
        <v>90</v>
      </c>
      <c r="AY168" s="257" t="s">
        <v>139</v>
      </c>
    </row>
    <row r="169" s="12" customFormat="1" ht="22.8" customHeight="1">
      <c r="A169" s="12"/>
      <c r="B169" s="201"/>
      <c r="C169" s="202"/>
      <c r="D169" s="203" t="s">
        <v>81</v>
      </c>
      <c r="E169" s="215" t="s">
        <v>187</v>
      </c>
      <c r="F169" s="215" t="s">
        <v>259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SUM(P170:P314)</f>
        <v>0</v>
      </c>
      <c r="Q169" s="209"/>
      <c r="R169" s="210">
        <f>SUM(R170:R314)</f>
        <v>13.054966739999999</v>
      </c>
      <c r="S169" s="209"/>
      <c r="T169" s="211">
        <f>SUM(T170:T314)</f>
        <v>1100.1600600000002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90</v>
      </c>
      <c r="AT169" s="213" t="s">
        <v>81</v>
      </c>
      <c r="AU169" s="213" t="s">
        <v>90</v>
      </c>
      <c r="AY169" s="212" t="s">
        <v>139</v>
      </c>
      <c r="BK169" s="214">
        <f>SUM(BK170:BK314)</f>
        <v>0</v>
      </c>
    </row>
    <row r="170" s="2" customFormat="1" ht="14.4" customHeight="1">
      <c r="A170" s="41"/>
      <c r="B170" s="42"/>
      <c r="C170" s="217" t="s">
        <v>192</v>
      </c>
      <c r="D170" s="217" t="s">
        <v>142</v>
      </c>
      <c r="E170" s="218" t="s">
        <v>390</v>
      </c>
      <c r="F170" s="219" t="s">
        <v>391</v>
      </c>
      <c r="G170" s="220" t="s">
        <v>330</v>
      </c>
      <c r="H170" s="221">
        <v>2216</v>
      </c>
      <c r="I170" s="222"/>
      <c r="J170" s="223">
        <f>ROUND(I170*H170,2)</f>
        <v>0</v>
      </c>
      <c r="K170" s="219" t="s">
        <v>145</v>
      </c>
      <c r="L170" s="47"/>
      <c r="M170" s="224" t="s">
        <v>80</v>
      </c>
      <c r="N170" s="225" t="s">
        <v>52</v>
      </c>
      <c r="O170" s="87"/>
      <c r="P170" s="226">
        <f>O170*H170</f>
        <v>0</v>
      </c>
      <c r="Q170" s="226">
        <v>0.0014599999999999999</v>
      </c>
      <c r="R170" s="226">
        <f>Q170*H170</f>
        <v>3.23536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153</v>
      </c>
      <c r="AT170" s="228" t="s">
        <v>142</v>
      </c>
      <c r="AU170" s="228" t="s">
        <v>92</v>
      </c>
      <c r="AY170" s="19" t="s">
        <v>139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90</v>
      </c>
      <c r="BK170" s="229">
        <f>ROUND(I170*H170,2)</f>
        <v>0</v>
      </c>
      <c r="BL170" s="19" t="s">
        <v>153</v>
      </c>
      <c r="BM170" s="228" t="s">
        <v>392</v>
      </c>
    </row>
    <row r="171" s="2" customFormat="1">
      <c r="A171" s="41"/>
      <c r="B171" s="42"/>
      <c r="C171" s="43"/>
      <c r="D171" s="230" t="s">
        <v>148</v>
      </c>
      <c r="E171" s="43"/>
      <c r="F171" s="231" t="s">
        <v>393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148</v>
      </c>
      <c r="AU171" s="19" t="s">
        <v>92</v>
      </c>
    </row>
    <row r="172" s="2" customFormat="1">
      <c r="A172" s="41"/>
      <c r="B172" s="42"/>
      <c r="C172" s="43"/>
      <c r="D172" s="230" t="s">
        <v>149</v>
      </c>
      <c r="E172" s="43"/>
      <c r="F172" s="235" t="s">
        <v>342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149</v>
      </c>
      <c r="AU172" s="19" t="s">
        <v>92</v>
      </c>
    </row>
    <row r="173" s="15" customFormat="1">
      <c r="A173" s="15"/>
      <c r="B173" s="261"/>
      <c r="C173" s="262"/>
      <c r="D173" s="230" t="s">
        <v>151</v>
      </c>
      <c r="E173" s="263" t="s">
        <v>80</v>
      </c>
      <c r="F173" s="264" t="s">
        <v>343</v>
      </c>
      <c r="G173" s="262"/>
      <c r="H173" s="263" t="s">
        <v>80</v>
      </c>
      <c r="I173" s="265"/>
      <c r="J173" s="262"/>
      <c r="K173" s="262"/>
      <c r="L173" s="266"/>
      <c r="M173" s="267"/>
      <c r="N173" s="268"/>
      <c r="O173" s="268"/>
      <c r="P173" s="268"/>
      <c r="Q173" s="268"/>
      <c r="R173" s="268"/>
      <c r="S173" s="268"/>
      <c r="T173" s="26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0" t="s">
        <v>151</v>
      </c>
      <c r="AU173" s="270" t="s">
        <v>92</v>
      </c>
      <c r="AV173" s="15" t="s">
        <v>90</v>
      </c>
      <c r="AW173" s="15" t="s">
        <v>42</v>
      </c>
      <c r="AX173" s="15" t="s">
        <v>82</v>
      </c>
      <c r="AY173" s="270" t="s">
        <v>139</v>
      </c>
    </row>
    <row r="174" s="13" customFormat="1">
      <c r="A174" s="13"/>
      <c r="B174" s="236"/>
      <c r="C174" s="237"/>
      <c r="D174" s="230" t="s">
        <v>151</v>
      </c>
      <c r="E174" s="238" t="s">
        <v>80</v>
      </c>
      <c r="F174" s="239" t="s">
        <v>344</v>
      </c>
      <c r="G174" s="237"/>
      <c r="H174" s="240">
        <v>1456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151</v>
      </c>
      <c r="AU174" s="246" t="s">
        <v>92</v>
      </c>
      <c r="AV174" s="13" t="s">
        <v>92</v>
      </c>
      <c r="AW174" s="13" t="s">
        <v>42</v>
      </c>
      <c r="AX174" s="13" t="s">
        <v>82</v>
      </c>
      <c r="AY174" s="246" t="s">
        <v>139</v>
      </c>
    </row>
    <row r="175" s="15" customFormat="1">
      <c r="A175" s="15"/>
      <c r="B175" s="261"/>
      <c r="C175" s="262"/>
      <c r="D175" s="230" t="s">
        <v>151</v>
      </c>
      <c r="E175" s="263" t="s">
        <v>80</v>
      </c>
      <c r="F175" s="264" t="s">
        <v>345</v>
      </c>
      <c r="G175" s="262"/>
      <c r="H175" s="263" t="s">
        <v>80</v>
      </c>
      <c r="I175" s="265"/>
      <c r="J175" s="262"/>
      <c r="K175" s="262"/>
      <c r="L175" s="266"/>
      <c r="M175" s="267"/>
      <c r="N175" s="268"/>
      <c r="O175" s="268"/>
      <c r="P175" s="268"/>
      <c r="Q175" s="268"/>
      <c r="R175" s="268"/>
      <c r="S175" s="268"/>
      <c r="T175" s="26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0" t="s">
        <v>151</v>
      </c>
      <c r="AU175" s="270" t="s">
        <v>92</v>
      </c>
      <c r="AV175" s="15" t="s">
        <v>90</v>
      </c>
      <c r="AW175" s="15" t="s">
        <v>42</v>
      </c>
      <c r="AX175" s="15" t="s">
        <v>82</v>
      </c>
      <c r="AY175" s="270" t="s">
        <v>139</v>
      </c>
    </row>
    <row r="176" s="13" customFormat="1">
      <c r="A176" s="13"/>
      <c r="B176" s="236"/>
      <c r="C176" s="237"/>
      <c r="D176" s="230" t="s">
        <v>151</v>
      </c>
      <c r="E176" s="238" t="s">
        <v>80</v>
      </c>
      <c r="F176" s="239" t="s">
        <v>346</v>
      </c>
      <c r="G176" s="237"/>
      <c r="H176" s="240">
        <v>408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151</v>
      </c>
      <c r="AU176" s="246" t="s">
        <v>92</v>
      </c>
      <c r="AV176" s="13" t="s">
        <v>92</v>
      </c>
      <c r="AW176" s="13" t="s">
        <v>42</v>
      </c>
      <c r="AX176" s="13" t="s">
        <v>82</v>
      </c>
      <c r="AY176" s="246" t="s">
        <v>139</v>
      </c>
    </row>
    <row r="177" s="15" customFormat="1">
      <c r="A177" s="15"/>
      <c r="B177" s="261"/>
      <c r="C177" s="262"/>
      <c r="D177" s="230" t="s">
        <v>151</v>
      </c>
      <c r="E177" s="263" t="s">
        <v>80</v>
      </c>
      <c r="F177" s="264" t="s">
        <v>347</v>
      </c>
      <c r="G177" s="262"/>
      <c r="H177" s="263" t="s">
        <v>80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0" t="s">
        <v>151</v>
      </c>
      <c r="AU177" s="270" t="s">
        <v>92</v>
      </c>
      <c r="AV177" s="15" t="s">
        <v>90</v>
      </c>
      <c r="AW177" s="15" t="s">
        <v>42</v>
      </c>
      <c r="AX177" s="15" t="s">
        <v>82</v>
      </c>
      <c r="AY177" s="270" t="s">
        <v>139</v>
      </c>
    </row>
    <row r="178" s="13" customFormat="1">
      <c r="A178" s="13"/>
      <c r="B178" s="236"/>
      <c r="C178" s="237"/>
      <c r="D178" s="230" t="s">
        <v>151</v>
      </c>
      <c r="E178" s="238" t="s">
        <v>80</v>
      </c>
      <c r="F178" s="239" t="s">
        <v>348</v>
      </c>
      <c r="G178" s="237"/>
      <c r="H178" s="240">
        <v>352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151</v>
      </c>
      <c r="AU178" s="246" t="s">
        <v>92</v>
      </c>
      <c r="AV178" s="13" t="s">
        <v>92</v>
      </c>
      <c r="AW178" s="13" t="s">
        <v>42</v>
      </c>
      <c r="AX178" s="13" t="s">
        <v>82</v>
      </c>
      <c r="AY178" s="246" t="s">
        <v>139</v>
      </c>
    </row>
    <row r="179" s="14" customFormat="1">
      <c r="A179" s="14"/>
      <c r="B179" s="247"/>
      <c r="C179" s="248"/>
      <c r="D179" s="230" t="s">
        <v>151</v>
      </c>
      <c r="E179" s="249" t="s">
        <v>80</v>
      </c>
      <c r="F179" s="250" t="s">
        <v>152</v>
      </c>
      <c r="G179" s="248"/>
      <c r="H179" s="251">
        <v>2216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151</v>
      </c>
      <c r="AU179" s="257" t="s">
        <v>92</v>
      </c>
      <c r="AV179" s="14" t="s">
        <v>153</v>
      </c>
      <c r="AW179" s="14" t="s">
        <v>42</v>
      </c>
      <c r="AX179" s="14" t="s">
        <v>90</v>
      </c>
      <c r="AY179" s="257" t="s">
        <v>139</v>
      </c>
    </row>
    <row r="180" s="2" customFormat="1" ht="14.4" customHeight="1">
      <c r="A180" s="41"/>
      <c r="B180" s="42"/>
      <c r="C180" s="217" t="s">
        <v>197</v>
      </c>
      <c r="D180" s="217" t="s">
        <v>142</v>
      </c>
      <c r="E180" s="218" t="s">
        <v>394</v>
      </c>
      <c r="F180" s="219" t="s">
        <v>395</v>
      </c>
      <c r="G180" s="220" t="s">
        <v>396</v>
      </c>
      <c r="H180" s="221">
        <v>9.7200000000000006</v>
      </c>
      <c r="I180" s="222"/>
      <c r="J180" s="223">
        <f>ROUND(I180*H180,2)</f>
        <v>0</v>
      </c>
      <c r="K180" s="219" t="s">
        <v>145</v>
      </c>
      <c r="L180" s="47"/>
      <c r="M180" s="224" t="s">
        <v>80</v>
      </c>
      <c r="N180" s="225" t="s">
        <v>52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1.6200000000000001</v>
      </c>
      <c r="T180" s="227">
        <f>S180*H180</f>
        <v>15.746400000000001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153</v>
      </c>
      <c r="AT180" s="228" t="s">
        <v>142</v>
      </c>
      <c r="AU180" s="228" t="s">
        <v>92</v>
      </c>
      <c r="AY180" s="19" t="s">
        <v>139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90</v>
      </c>
      <c r="BK180" s="229">
        <f>ROUND(I180*H180,2)</f>
        <v>0</v>
      </c>
      <c r="BL180" s="19" t="s">
        <v>153</v>
      </c>
      <c r="BM180" s="228" t="s">
        <v>397</v>
      </c>
    </row>
    <row r="181" s="2" customFormat="1">
      <c r="A181" s="41"/>
      <c r="B181" s="42"/>
      <c r="C181" s="43"/>
      <c r="D181" s="230" t="s">
        <v>148</v>
      </c>
      <c r="E181" s="43"/>
      <c r="F181" s="231" t="s">
        <v>398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148</v>
      </c>
      <c r="AU181" s="19" t="s">
        <v>92</v>
      </c>
    </row>
    <row r="182" s="2" customFormat="1">
      <c r="A182" s="41"/>
      <c r="B182" s="42"/>
      <c r="C182" s="43"/>
      <c r="D182" s="230" t="s">
        <v>149</v>
      </c>
      <c r="E182" s="43"/>
      <c r="F182" s="235" t="s">
        <v>399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149</v>
      </c>
      <c r="AU182" s="19" t="s">
        <v>92</v>
      </c>
    </row>
    <row r="183" s="13" customFormat="1">
      <c r="A183" s="13"/>
      <c r="B183" s="236"/>
      <c r="C183" s="237"/>
      <c r="D183" s="230" t="s">
        <v>151</v>
      </c>
      <c r="E183" s="238" t="s">
        <v>80</v>
      </c>
      <c r="F183" s="239" t="s">
        <v>400</v>
      </c>
      <c r="G183" s="237"/>
      <c r="H183" s="240">
        <v>9.7200000000000006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151</v>
      </c>
      <c r="AU183" s="246" t="s">
        <v>92</v>
      </c>
      <c r="AV183" s="13" t="s">
        <v>92</v>
      </c>
      <c r="AW183" s="13" t="s">
        <v>42</v>
      </c>
      <c r="AX183" s="13" t="s">
        <v>82</v>
      </c>
      <c r="AY183" s="246" t="s">
        <v>139</v>
      </c>
    </row>
    <row r="184" s="14" customFormat="1">
      <c r="A184" s="14"/>
      <c r="B184" s="247"/>
      <c r="C184" s="248"/>
      <c r="D184" s="230" t="s">
        <v>151</v>
      </c>
      <c r="E184" s="249" t="s">
        <v>80</v>
      </c>
      <c r="F184" s="250" t="s">
        <v>152</v>
      </c>
      <c r="G184" s="248"/>
      <c r="H184" s="251">
        <v>9.7200000000000006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7" t="s">
        <v>151</v>
      </c>
      <c r="AU184" s="257" t="s">
        <v>92</v>
      </c>
      <c r="AV184" s="14" t="s">
        <v>153</v>
      </c>
      <c r="AW184" s="14" t="s">
        <v>42</v>
      </c>
      <c r="AX184" s="14" t="s">
        <v>90</v>
      </c>
      <c r="AY184" s="257" t="s">
        <v>139</v>
      </c>
    </row>
    <row r="185" s="2" customFormat="1" ht="14.4" customHeight="1">
      <c r="A185" s="41"/>
      <c r="B185" s="42"/>
      <c r="C185" s="217" t="s">
        <v>204</v>
      </c>
      <c r="D185" s="217" t="s">
        <v>142</v>
      </c>
      <c r="E185" s="218" t="s">
        <v>401</v>
      </c>
      <c r="F185" s="219" t="s">
        <v>402</v>
      </c>
      <c r="G185" s="220" t="s">
        <v>330</v>
      </c>
      <c r="H185" s="221">
        <v>3160</v>
      </c>
      <c r="I185" s="222"/>
      <c r="J185" s="223">
        <f>ROUND(I185*H185,2)</f>
        <v>0</v>
      </c>
      <c r="K185" s="219" t="s">
        <v>145</v>
      </c>
      <c r="L185" s="47"/>
      <c r="M185" s="224" t="s">
        <v>80</v>
      </c>
      <c r="N185" s="225" t="s">
        <v>52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0.02</v>
      </c>
      <c r="T185" s="227">
        <f>S185*H185</f>
        <v>63.200000000000003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153</v>
      </c>
      <c r="AT185" s="228" t="s">
        <v>142</v>
      </c>
      <c r="AU185" s="228" t="s">
        <v>92</v>
      </c>
      <c r="AY185" s="19" t="s">
        <v>139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90</v>
      </c>
      <c r="BK185" s="229">
        <f>ROUND(I185*H185,2)</f>
        <v>0</v>
      </c>
      <c r="BL185" s="19" t="s">
        <v>153</v>
      </c>
      <c r="BM185" s="228" t="s">
        <v>403</v>
      </c>
    </row>
    <row r="186" s="2" customFormat="1">
      <c r="A186" s="41"/>
      <c r="B186" s="42"/>
      <c r="C186" s="43"/>
      <c r="D186" s="230" t="s">
        <v>148</v>
      </c>
      <c r="E186" s="43"/>
      <c r="F186" s="231" t="s">
        <v>404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148</v>
      </c>
      <c r="AU186" s="19" t="s">
        <v>92</v>
      </c>
    </row>
    <row r="187" s="2" customFormat="1">
      <c r="A187" s="41"/>
      <c r="B187" s="42"/>
      <c r="C187" s="43"/>
      <c r="D187" s="230" t="s">
        <v>149</v>
      </c>
      <c r="E187" s="43"/>
      <c r="F187" s="235" t="s">
        <v>405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149</v>
      </c>
      <c r="AU187" s="19" t="s">
        <v>92</v>
      </c>
    </row>
    <row r="188" s="13" customFormat="1">
      <c r="A188" s="13"/>
      <c r="B188" s="236"/>
      <c r="C188" s="237"/>
      <c r="D188" s="230" t="s">
        <v>151</v>
      </c>
      <c r="E188" s="238" t="s">
        <v>80</v>
      </c>
      <c r="F188" s="239" t="s">
        <v>406</v>
      </c>
      <c r="G188" s="237"/>
      <c r="H188" s="240">
        <v>3160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151</v>
      </c>
      <c r="AU188" s="246" t="s">
        <v>92</v>
      </c>
      <c r="AV188" s="13" t="s">
        <v>92</v>
      </c>
      <c r="AW188" s="13" t="s">
        <v>42</v>
      </c>
      <c r="AX188" s="13" t="s">
        <v>82</v>
      </c>
      <c r="AY188" s="246" t="s">
        <v>139</v>
      </c>
    </row>
    <row r="189" s="14" customFormat="1">
      <c r="A189" s="14"/>
      <c r="B189" s="247"/>
      <c r="C189" s="248"/>
      <c r="D189" s="230" t="s">
        <v>151</v>
      </c>
      <c r="E189" s="249" t="s">
        <v>80</v>
      </c>
      <c r="F189" s="250" t="s">
        <v>152</v>
      </c>
      <c r="G189" s="248"/>
      <c r="H189" s="251">
        <v>3160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151</v>
      </c>
      <c r="AU189" s="257" t="s">
        <v>92</v>
      </c>
      <c r="AV189" s="14" t="s">
        <v>153</v>
      </c>
      <c r="AW189" s="14" t="s">
        <v>42</v>
      </c>
      <c r="AX189" s="14" t="s">
        <v>90</v>
      </c>
      <c r="AY189" s="257" t="s">
        <v>139</v>
      </c>
    </row>
    <row r="190" s="2" customFormat="1" ht="14.4" customHeight="1">
      <c r="A190" s="41"/>
      <c r="B190" s="42"/>
      <c r="C190" s="217" t="s">
        <v>210</v>
      </c>
      <c r="D190" s="217" t="s">
        <v>142</v>
      </c>
      <c r="E190" s="218" t="s">
        <v>407</v>
      </c>
      <c r="F190" s="219" t="s">
        <v>408</v>
      </c>
      <c r="G190" s="220" t="s">
        <v>330</v>
      </c>
      <c r="H190" s="221">
        <v>3160</v>
      </c>
      <c r="I190" s="222"/>
      <c r="J190" s="223">
        <f>ROUND(I190*H190,2)</f>
        <v>0</v>
      </c>
      <c r="K190" s="219" t="s">
        <v>145</v>
      </c>
      <c r="L190" s="47"/>
      <c r="M190" s="224" t="s">
        <v>80</v>
      </c>
      <c r="N190" s="225" t="s">
        <v>52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0.02</v>
      </c>
      <c r="T190" s="227">
        <f>S190*H190</f>
        <v>63.200000000000003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153</v>
      </c>
      <c r="AT190" s="228" t="s">
        <v>142</v>
      </c>
      <c r="AU190" s="228" t="s">
        <v>92</v>
      </c>
      <c r="AY190" s="19" t="s">
        <v>139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90</v>
      </c>
      <c r="BK190" s="229">
        <f>ROUND(I190*H190,2)</f>
        <v>0</v>
      </c>
      <c r="BL190" s="19" t="s">
        <v>153</v>
      </c>
      <c r="BM190" s="228" t="s">
        <v>409</v>
      </c>
    </row>
    <row r="191" s="2" customFormat="1">
      <c r="A191" s="41"/>
      <c r="B191" s="42"/>
      <c r="C191" s="43"/>
      <c r="D191" s="230" t="s">
        <v>148</v>
      </c>
      <c r="E191" s="43"/>
      <c r="F191" s="231" t="s">
        <v>410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148</v>
      </c>
      <c r="AU191" s="19" t="s">
        <v>92</v>
      </c>
    </row>
    <row r="192" s="2" customFormat="1">
      <c r="A192" s="41"/>
      <c r="B192" s="42"/>
      <c r="C192" s="43"/>
      <c r="D192" s="230" t="s">
        <v>149</v>
      </c>
      <c r="E192" s="43"/>
      <c r="F192" s="235" t="s">
        <v>405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149</v>
      </c>
      <c r="AU192" s="19" t="s">
        <v>92</v>
      </c>
    </row>
    <row r="193" s="13" customFormat="1">
      <c r="A193" s="13"/>
      <c r="B193" s="236"/>
      <c r="C193" s="237"/>
      <c r="D193" s="230" t="s">
        <v>151</v>
      </c>
      <c r="E193" s="238" t="s">
        <v>80</v>
      </c>
      <c r="F193" s="239" t="s">
        <v>406</v>
      </c>
      <c r="G193" s="237"/>
      <c r="H193" s="240">
        <v>3160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151</v>
      </c>
      <c r="AU193" s="246" t="s">
        <v>92</v>
      </c>
      <c r="AV193" s="13" t="s">
        <v>92</v>
      </c>
      <c r="AW193" s="13" t="s">
        <v>42</v>
      </c>
      <c r="AX193" s="13" t="s">
        <v>82</v>
      </c>
      <c r="AY193" s="246" t="s">
        <v>139</v>
      </c>
    </row>
    <row r="194" s="14" customFormat="1">
      <c r="A194" s="14"/>
      <c r="B194" s="247"/>
      <c r="C194" s="248"/>
      <c r="D194" s="230" t="s">
        <v>151</v>
      </c>
      <c r="E194" s="249" t="s">
        <v>80</v>
      </c>
      <c r="F194" s="250" t="s">
        <v>152</v>
      </c>
      <c r="G194" s="248"/>
      <c r="H194" s="251">
        <v>3160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151</v>
      </c>
      <c r="AU194" s="257" t="s">
        <v>92</v>
      </c>
      <c r="AV194" s="14" t="s">
        <v>153</v>
      </c>
      <c r="AW194" s="14" t="s">
        <v>42</v>
      </c>
      <c r="AX194" s="14" t="s">
        <v>90</v>
      </c>
      <c r="AY194" s="257" t="s">
        <v>139</v>
      </c>
    </row>
    <row r="195" s="2" customFormat="1" ht="14.4" customHeight="1">
      <c r="A195" s="41"/>
      <c r="B195" s="42"/>
      <c r="C195" s="217" t="s">
        <v>214</v>
      </c>
      <c r="D195" s="217" t="s">
        <v>142</v>
      </c>
      <c r="E195" s="218" t="s">
        <v>411</v>
      </c>
      <c r="F195" s="219" t="s">
        <v>412</v>
      </c>
      <c r="G195" s="220" t="s">
        <v>351</v>
      </c>
      <c r="H195" s="221">
        <v>80.134</v>
      </c>
      <c r="I195" s="222"/>
      <c r="J195" s="223">
        <f>ROUND(I195*H195,2)</f>
        <v>0</v>
      </c>
      <c r="K195" s="219" t="s">
        <v>145</v>
      </c>
      <c r="L195" s="47"/>
      <c r="M195" s="224" t="s">
        <v>80</v>
      </c>
      <c r="N195" s="225" t="s">
        <v>52</v>
      </c>
      <c r="O195" s="87"/>
      <c r="P195" s="226">
        <f>O195*H195</f>
        <v>0</v>
      </c>
      <c r="Q195" s="226">
        <v>0.12171</v>
      </c>
      <c r="R195" s="226">
        <f>Q195*H195</f>
        <v>9.7531091399999994</v>
      </c>
      <c r="S195" s="226">
        <v>2.3999999999999999</v>
      </c>
      <c r="T195" s="227">
        <f>S195*H195</f>
        <v>192.32159999999999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153</v>
      </c>
      <c r="AT195" s="228" t="s">
        <v>142</v>
      </c>
      <c r="AU195" s="228" t="s">
        <v>92</v>
      </c>
      <c r="AY195" s="19" t="s">
        <v>139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90</v>
      </c>
      <c r="BK195" s="229">
        <f>ROUND(I195*H195,2)</f>
        <v>0</v>
      </c>
      <c r="BL195" s="19" t="s">
        <v>153</v>
      </c>
      <c r="BM195" s="228" t="s">
        <v>413</v>
      </c>
    </row>
    <row r="196" s="2" customFormat="1">
      <c r="A196" s="41"/>
      <c r="B196" s="42"/>
      <c r="C196" s="43"/>
      <c r="D196" s="230" t="s">
        <v>148</v>
      </c>
      <c r="E196" s="43"/>
      <c r="F196" s="231" t="s">
        <v>414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148</v>
      </c>
      <c r="AU196" s="19" t="s">
        <v>92</v>
      </c>
    </row>
    <row r="197" s="2" customFormat="1">
      <c r="A197" s="41"/>
      <c r="B197" s="42"/>
      <c r="C197" s="43"/>
      <c r="D197" s="230" t="s">
        <v>149</v>
      </c>
      <c r="E197" s="43"/>
      <c r="F197" s="235" t="s">
        <v>415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149</v>
      </c>
      <c r="AU197" s="19" t="s">
        <v>92</v>
      </c>
    </row>
    <row r="198" s="15" customFormat="1">
      <c r="A198" s="15"/>
      <c r="B198" s="261"/>
      <c r="C198" s="262"/>
      <c r="D198" s="230" t="s">
        <v>151</v>
      </c>
      <c r="E198" s="263" t="s">
        <v>80</v>
      </c>
      <c r="F198" s="264" t="s">
        <v>416</v>
      </c>
      <c r="G198" s="262"/>
      <c r="H198" s="263" t="s">
        <v>80</v>
      </c>
      <c r="I198" s="265"/>
      <c r="J198" s="262"/>
      <c r="K198" s="262"/>
      <c r="L198" s="266"/>
      <c r="M198" s="267"/>
      <c r="N198" s="268"/>
      <c r="O198" s="268"/>
      <c r="P198" s="268"/>
      <c r="Q198" s="268"/>
      <c r="R198" s="268"/>
      <c r="S198" s="268"/>
      <c r="T198" s="26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0" t="s">
        <v>151</v>
      </c>
      <c r="AU198" s="270" t="s">
        <v>92</v>
      </c>
      <c r="AV198" s="15" t="s">
        <v>90</v>
      </c>
      <c r="AW198" s="15" t="s">
        <v>42</v>
      </c>
      <c r="AX198" s="15" t="s">
        <v>82</v>
      </c>
      <c r="AY198" s="270" t="s">
        <v>139</v>
      </c>
    </row>
    <row r="199" s="13" customFormat="1">
      <c r="A199" s="13"/>
      <c r="B199" s="236"/>
      <c r="C199" s="237"/>
      <c r="D199" s="230" t="s">
        <v>151</v>
      </c>
      <c r="E199" s="238" t="s">
        <v>80</v>
      </c>
      <c r="F199" s="239" t="s">
        <v>417</v>
      </c>
      <c r="G199" s="237"/>
      <c r="H199" s="240">
        <v>7.5419999999999998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151</v>
      </c>
      <c r="AU199" s="246" t="s">
        <v>92</v>
      </c>
      <c r="AV199" s="13" t="s">
        <v>92</v>
      </c>
      <c r="AW199" s="13" t="s">
        <v>42</v>
      </c>
      <c r="AX199" s="13" t="s">
        <v>82</v>
      </c>
      <c r="AY199" s="246" t="s">
        <v>139</v>
      </c>
    </row>
    <row r="200" s="15" customFormat="1">
      <c r="A200" s="15"/>
      <c r="B200" s="261"/>
      <c r="C200" s="262"/>
      <c r="D200" s="230" t="s">
        <v>151</v>
      </c>
      <c r="E200" s="263" t="s">
        <v>80</v>
      </c>
      <c r="F200" s="264" t="s">
        <v>418</v>
      </c>
      <c r="G200" s="262"/>
      <c r="H200" s="263" t="s">
        <v>80</v>
      </c>
      <c r="I200" s="265"/>
      <c r="J200" s="262"/>
      <c r="K200" s="262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151</v>
      </c>
      <c r="AU200" s="270" t="s">
        <v>92</v>
      </c>
      <c r="AV200" s="15" t="s">
        <v>90</v>
      </c>
      <c r="AW200" s="15" t="s">
        <v>42</v>
      </c>
      <c r="AX200" s="15" t="s">
        <v>82</v>
      </c>
      <c r="AY200" s="270" t="s">
        <v>139</v>
      </c>
    </row>
    <row r="201" s="13" customFormat="1">
      <c r="A201" s="13"/>
      <c r="B201" s="236"/>
      <c r="C201" s="237"/>
      <c r="D201" s="230" t="s">
        <v>151</v>
      </c>
      <c r="E201" s="238" t="s">
        <v>80</v>
      </c>
      <c r="F201" s="239" t="s">
        <v>419</v>
      </c>
      <c r="G201" s="237"/>
      <c r="H201" s="240">
        <v>3.3540000000000001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151</v>
      </c>
      <c r="AU201" s="246" t="s">
        <v>92</v>
      </c>
      <c r="AV201" s="13" t="s">
        <v>92</v>
      </c>
      <c r="AW201" s="13" t="s">
        <v>42</v>
      </c>
      <c r="AX201" s="13" t="s">
        <v>82</v>
      </c>
      <c r="AY201" s="246" t="s">
        <v>139</v>
      </c>
    </row>
    <row r="202" s="13" customFormat="1">
      <c r="A202" s="13"/>
      <c r="B202" s="236"/>
      <c r="C202" s="237"/>
      <c r="D202" s="230" t="s">
        <v>151</v>
      </c>
      <c r="E202" s="238" t="s">
        <v>80</v>
      </c>
      <c r="F202" s="239" t="s">
        <v>420</v>
      </c>
      <c r="G202" s="237"/>
      <c r="H202" s="240">
        <v>3.4199999999999999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151</v>
      </c>
      <c r="AU202" s="246" t="s">
        <v>92</v>
      </c>
      <c r="AV202" s="13" t="s">
        <v>92</v>
      </c>
      <c r="AW202" s="13" t="s">
        <v>42</v>
      </c>
      <c r="AX202" s="13" t="s">
        <v>82</v>
      </c>
      <c r="AY202" s="246" t="s">
        <v>139</v>
      </c>
    </row>
    <row r="203" s="13" customFormat="1">
      <c r="A203" s="13"/>
      <c r="B203" s="236"/>
      <c r="C203" s="237"/>
      <c r="D203" s="230" t="s">
        <v>151</v>
      </c>
      <c r="E203" s="238" t="s">
        <v>80</v>
      </c>
      <c r="F203" s="239" t="s">
        <v>421</v>
      </c>
      <c r="G203" s="237"/>
      <c r="H203" s="240">
        <v>2.5419999999999998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151</v>
      </c>
      <c r="AU203" s="246" t="s">
        <v>92</v>
      </c>
      <c r="AV203" s="13" t="s">
        <v>92</v>
      </c>
      <c r="AW203" s="13" t="s">
        <v>42</v>
      </c>
      <c r="AX203" s="13" t="s">
        <v>82</v>
      </c>
      <c r="AY203" s="246" t="s">
        <v>139</v>
      </c>
    </row>
    <row r="204" s="13" customFormat="1">
      <c r="A204" s="13"/>
      <c r="B204" s="236"/>
      <c r="C204" s="237"/>
      <c r="D204" s="230" t="s">
        <v>151</v>
      </c>
      <c r="E204" s="238" t="s">
        <v>80</v>
      </c>
      <c r="F204" s="239" t="s">
        <v>422</v>
      </c>
      <c r="G204" s="237"/>
      <c r="H204" s="240">
        <v>3.2759999999999998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151</v>
      </c>
      <c r="AU204" s="246" t="s">
        <v>92</v>
      </c>
      <c r="AV204" s="13" t="s">
        <v>92</v>
      </c>
      <c r="AW204" s="13" t="s">
        <v>42</v>
      </c>
      <c r="AX204" s="13" t="s">
        <v>82</v>
      </c>
      <c r="AY204" s="246" t="s">
        <v>139</v>
      </c>
    </row>
    <row r="205" s="13" customFormat="1">
      <c r="A205" s="13"/>
      <c r="B205" s="236"/>
      <c r="C205" s="237"/>
      <c r="D205" s="230" t="s">
        <v>151</v>
      </c>
      <c r="E205" s="238" t="s">
        <v>80</v>
      </c>
      <c r="F205" s="239" t="s">
        <v>423</v>
      </c>
      <c r="G205" s="237"/>
      <c r="H205" s="240">
        <v>3.6000000000000001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151</v>
      </c>
      <c r="AU205" s="246" t="s">
        <v>92</v>
      </c>
      <c r="AV205" s="13" t="s">
        <v>92</v>
      </c>
      <c r="AW205" s="13" t="s">
        <v>42</v>
      </c>
      <c r="AX205" s="13" t="s">
        <v>82</v>
      </c>
      <c r="AY205" s="246" t="s">
        <v>139</v>
      </c>
    </row>
    <row r="206" s="13" customFormat="1">
      <c r="A206" s="13"/>
      <c r="B206" s="236"/>
      <c r="C206" s="237"/>
      <c r="D206" s="230" t="s">
        <v>151</v>
      </c>
      <c r="E206" s="238" t="s">
        <v>80</v>
      </c>
      <c r="F206" s="239" t="s">
        <v>424</v>
      </c>
      <c r="G206" s="237"/>
      <c r="H206" s="240">
        <v>3.8399999999999999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151</v>
      </c>
      <c r="AU206" s="246" t="s">
        <v>92</v>
      </c>
      <c r="AV206" s="13" t="s">
        <v>92</v>
      </c>
      <c r="AW206" s="13" t="s">
        <v>42</v>
      </c>
      <c r="AX206" s="13" t="s">
        <v>82</v>
      </c>
      <c r="AY206" s="246" t="s">
        <v>139</v>
      </c>
    </row>
    <row r="207" s="13" customFormat="1">
      <c r="A207" s="13"/>
      <c r="B207" s="236"/>
      <c r="C207" s="237"/>
      <c r="D207" s="230" t="s">
        <v>151</v>
      </c>
      <c r="E207" s="238" t="s">
        <v>80</v>
      </c>
      <c r="F207" s="239" t="s">
        <v>425</v>
      </c>
      <c r="G207" s="237"/>
      <c r="H207" s="240">
        <v>5.1200000000000001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151</v>
      </c>
      <c r="AU207" s="246" t="s">
        <v>92</v>
      </c>
      <c r="AV207" s="13" t="s">
        <v>92</v>
      </c>
      <c r="AW207" s="13" t="s">
        <v>42</v>
      </c>
      <c r="AX207" s="13" t="s">
        <v>82</v>
      </c>
      <c r="AY207" s="246" t="s">
        <v>139</v>
      </c>
    </row>
    <row r="208" s="13" customFormat="1">
      <c r="A208" s="13"/>
      <c r="B208" s="236"/>
      <c r="C208" s="237"/>
      <c r="D208" s="230" t="s">
        <v>151</v>
      </c>
      <c r="E208" s="238" t="s">
        <v>80</v>
      </c>
      <c r="F208" s="239" t="s">
        <v>426</v>
      </c>
      <c r="G208" s="237"/>
      <c r="H208" s="240">
        <v>4.96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151</v>
      </c>
      <c r="AU208" s="246" t="s">
        <v>92</v>
      </c>
      <c r="AV208" s="13" t="s">
        <v>92</v>
      </c>
      <c r="AW208" s="13" t="s">
        <v>42</v>
      </c>
      <c r="AX208" s="13" t="s">
        <v>82</v>
      </c>
      <c r="AY208" s="246" t="s">
        <v>139</v>
      </c>
    </row>
    <row r="209" s="15" customFormat="1">
      <c r="A209" s="15"/>
      <c r="B209" s="261"/>
      <c r="C209" s="262"/>
      <c r="D209" s="230" t="s">
        <v>151</v>
      </c>
      <c r="E209" s="263" t="s">
        <v>80</v>
      </c>
      <c r="F209" s="264" t="s">
        <v>427</v>
      </c>
      <c r="G209" s="262"/>
      <c r="H209" s="263" t="s">
        <v>80</v>
      </c>
      <c r="I209" s="265"/>
      <c r="J209" s="262"/>
      <c r="K209" s="262"/>
      <c r="L209" s="266"/>
      <c r="M209" s="267"/>
      <c r="N209" s="268"/>
      <c r="O209" s="268"/>
      <c r="P209" s="268"/>
      <c r="Q209" s="268"/>
      <c r="R209" s="268"/>
      <c r="S209" s="268"/>
      <c r="T209" s="26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0" t="s">
        <v>151</v>
      </c>
      <c r="AU209" s="270" t="s">
        <v>92</v>
      </c>
      <c r="AV209" s="15" t="s">
        <v>90</v>
      </c>
      <c r="AW209" s="15" t="s">
        <v>42</v>
      </c>
      <c r="AX209" s="15" t="s">
        <v>82</v>
      </c>
      <c r="AY209" s="270" t="s">
        <v>139</v>
      </c>
    </row>
    <row r="210" s="13" customFormat="1">
      <c r="A210" s="13"/>
      <c r="B210" s="236"/>
      <c r="C210" s="237"/>
      <c r="D210" s="230" t="s">
        <v>151</v>
      </c>
      <c r="E210" s="238" t="s">
        <v>80</v>
      </c>
      <c r="F210" s="239" t="s">
        <v>428</v>
      </c>
      <c r="G210" s="237"/>
      <c r="H210" s="240">
        <v>3.9199999999999999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151</v>
      </c>
      <c r="AU210" s="246" t="s">
        <v>92</v>
      </c>
      <c r="AV210" s="13" t="s">
        <v>92</v>
      </c>
      <c r="AW210" s="13" t="s">
        <v>42</v>
      </c>
      <c r="AX210" s="13" t="s">
        <v>82</v>
      </c>
      <c r="AY210" s="246" t="s">
        <v>139</v>
      </c>
    </row>
    <row r="211" s="13" customFormat="1">
      <c r="A211" s="13"/>
      <c r="B211" s="236"/>
      <c r="C211" s="237"/>
      <c r="D211" s="230" t="s">
        <v>151</v>
      </c>
      <c r="E211" s="238" t="s">
        <v>80</v>
      </c>
      <c r="F211" s="239" t="s">
        <v>428</v>
      </c>
      <c r="G211" s="237"/>
      <c r="H211" s="240">
        <v>3.9199999999999999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151</v>
      </c>
      <c r="AU211" s="246" t="s">
        <v>92</v>
      </c>
      <c r="AV211" s="13" t="s">
        <v>92</v>
      </c>
      <c r="AW211" s="13" t="s">
        <v>42</v>
      </c>
      <c r="AX211" s="13" t="s">
        <v>82</v>
      </c>
      <c r="AY211" s="246" t="s">
        <v>139</v>
      </c>
    </row>
    <row r="212" s="13" customFormat="1">
      <c r="A212" s="13"/>
      <c r="B212" s="236"/>
      <c r="C212" s="237"/>
      <c r="D212" s="230" t="s">
        <v>151</v>
      </c>
      <c r="E212" s="238" t="s">
        <v>80</v>
      </c>
      <c r="F212" s="239" t="s">
        <v>428</v>
      </c>
      <c r="G212" s="237"/>
      <c r="H212" s="240">
        <v>3.9199999999999999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151</v>
      </c>
      <c r="AU212" s="246" t="s">
        <v>92</v>
      </c>
      <c r="AV212" s="13" t="s">
        <v>92</v>
      </c>
      <c r="AW212" s="13" t="s">
        <v>42</v>
      </c>
      <c r="AX212" s="13" t="s">
        <v>82</v>
      </c>
      <c r="AY212" s="246" t="s">
        <v>139</v>
      </c>
    </row>
    <row r="213" s="13" customFormat="1">
      <c r="A213" s="13"/>
      <c r="B213" s="236"/>
      <c r="C213" s="237"/>
      <c r="D213" s="230" t="s">
        <v>151</v>
      </c>
      <c r="E213" s="238" t="s">
        <v>80</v>
      </c>
      <c r="F213" s="239" t="s">
        <v>428</v>
      </c>
      <c r="G213" s="237"/>
      <c r="H213" s="240">
        <v>3.9199999999999999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151</v>
      </c>
      <c r="AU213" s="246" t="s">
        <v>92</v>
      </c>
      <c r="AV213" s="13" t="s">
        <v>92</v>
      </c>
      <c r="AW213" s="13" t="s">
        <v>42</v>
      </c>
      <c r="AX213" s="13" t="s">
        <v>82</v>
      </c>
      <c r="AY213" s="246" t="s">
        <v>139</v>
      </c>
    </row>
    <row r="214" s="13" customFormat="1">
      <c r="A214" s="13"/>
      <c r="B214" s="236"/>
      <c r="C214" s="237"/>
      <c r="D214" s="230" t="s">
        <v>151</v>
      </c>
      <c r="E214" s="238" t="s">
        <v>80</v>
      </c>
      <c r="F214" s="239" t="s">
        <v>428</v>
      </c>
      <c r="G214" s="237"/>
      <c r="H214" s="240">
        <v>3.9199999999999999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151</v>
      </c>
      <c r="AU214" s="246" t="s">
        <v>92</v>
      </c>
      <c r="AV214" s="13" t="s">
        <v>92</v>
      </c>
      <c r="AW214" s="13" t="s">
        <v>42</v>
      </c>
      <c r="AX214" s="13" t="s">
        <v>82</v>
      </c>
      <c r="AY214" s="246" t="s">
        <v>139</v>
      </c>
    </row>
    <row r="215" s="13" customFormat="1">
      <c r="A215" s="13"/>
      <c r="B215" s="236"/>
      <c r="C215" s="237"/>
      <c r="D215" s="230" t="s">
        <v>151</v>
      </c>
      <c r="E215" s="238" t="s">
        <v>80</v>
      </c>
      <c r="F215" s="239" t="s">
        <v>428</v>
      </c>
      <c r="G215" s="237"/>
      <c r="H215" s="240">
        <v>3.9199999999999999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151</v>
      </c>
      <c r="AU215" s="246" t="s">
        <v>92</v>
      </c>
      <c r="AV215" s="13" t="s">
        <v>92</v>
      </c>
      <c r="AW215" s="13" t="s">
        <v>42</v>
      </c>
      <c r="AX215" s="13" t="s">
        <v>82</v>
      </c>
      <c r="AY215" s="246" t="s">
        <v>139</v>
      </c>
    </row>
    <row r="216" s="13" customFormat="1">
      <c r="A216" s="13"/>
      <c r="B216" s="236"/>
      <c r="C216" s="237"/>
      <c r="D216" s="230" t="s">
        <v>151</v>
      </c>
      <c r="E216" s="238" t="s">
        <v>80</v>
      </c>
      <c r="F216" s="239" t="s">
        <v>429</v>
      </c>
      <c r="G216" s="237"/>
      <c r="H216" s="240">
        <v>3.8399999999999999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151</v>
      </c>
      <c r="AU216" s="246" t="s">
        <v>92</v>
      </c>
      <c r="AV216" s="13" t="s">
        <v>92</v>
      </c>
      <c r="AW216" s="13" t="s">
        <v>42</v>
      </c>
      <c r="AX216" s="13" t="s">
        <v>82</v>
      </c>
      <c r="AY216" s="246" t="s">
        <v>139</v>
      </c>
    </row>
    <row r="217" s="13" customFormat="1">
      <c r="A217" s="13"/>
      <c r="B217" s="236"/>
      <c r="C217" s="237"/>
      <c r="D217" s="230" t="s">
        <v>151</v>
      </c>
      <c r="E217" s="238" t="s">
        <v>80</v>
      </c>
      <c r="F217" s="239" t="s">
        <v>429</v>
      </c>
      <c r="G217" s="237"/>
      <c r="H217" s="240">
        <v>3.8399999999999999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151</v>
      </c>
      <c r="AU217" s="246" t="s">
        <v>92</v>
      </c>
      <c r="AV217" s="13" t="s">
        <v>92</v>
      </c>
      <c r="AW217" s="13" t="s">
        <v>42</v>
      </c>
      <c r="AX217" s="13" t="s">
        <v>82</v>
      </c>
      <c r="AY217" s="246" t="s">
        <v>139</v>
      </c>
    </row>
    <row r="218" s="13" customFormat="1">
      <c r="A218" s="13"/>
      <c r="B218" s="236"/>
      <c r="C218" s="237"/>
      <c r="D218" s="230" t="s">
        <v>151</v>
      </c>
      <c r="E218" s="238" t="s">
        <v>80</v>
      </c>
      <c r="F218" s="239" t="s">
        <v>429</v>
      </c>
      <c r="G218" s="237"/>
      <c r="H218" s="240">
        <v>3.8399999999999999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151</v>
      </c>
      <c r="AU218" s="246" t="s">
        <v>92</v>
      </c>
      <c r="AV218" s="13" t="s">
        <v>92</v>
      </c>
      <c r="AW218" s="13" t="s">
        <v>42</v>
      </c>
      <c r="AX218" s="13" t="s">
        <v>82</v>
      </c>
      <c r="AY218" s="246" t="s">
        <v>139</v>
      </c>
    </row>
    <row r="219" s="13" customFormat="1">
      <c r="A219" s="13"/>
      <c r="B219" s="236"/>
      <c r="C219" s="237"/>
      <c r="D219" s="230" t="s">
        <v>151</v>
      </c>
      <c r="E219" s="238" t="s">
        <v>80</v>
      </c>
      <c r="F219" s="239" t="s">
        <v>429</v>
      </c>
      <c r="G219" s="237"/>
      <c r="H219" s="240">
        <v>3.8399999999999999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151</v>
      </c>
      <c r="AU219" s="246" t="s">
        <v>92</v>
      </c>
      <c r="AV219" s="13" t="s">
        <v>92</v>
      </c>
      <c r="AW219" s="13" t="s">
        <v>42</v>
      </c>
      <c r="AX219" s="13" t="s">
        <v>82</v>
      </c>
      <c r="AY219" s="246" t="s">
        <v>139</v>
      </c>
    </row>
    <row r="220" s="15" customFormat="1">
      <c r="A220" s="15"/>
      <c r="B220" s="261"/>
      <c r="C220" s="262"/>
      <c r="D220" s="230" t="s">
        <v>151</v>
      </c>
      <c r="E220" s="263" t="s">
        <v>80</v>
      </c>
      <c r="F220" s="264" t="s">
        <v>430</v>
      </c>
      <c r="G220" s="262"/>
      <c r="H220" s="263" t="s">
        <v>80</v>
      </c>
      <c r="I220" s="265"/>
      <c r="J220" s="262"/>
      <c r="K220" s="262"/>
      <c r="L220" s="266"/>
      <c r="M220" s="267"/>
      <c r="N220" s="268"/>
      <c r="O220" s="268"/>
      <c r="P220" s="268"/>
      <c r="Q220" s="268"/>
      <c r="R220" s="268"/>
      <c r="S220" s="268"/>
      <c r="T220" s="26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0" t="s">
        <v>151</v>
      </c>
      <c r="AU220" s="270" t="s">
        <v>92</v>
      </c>
      <c r="AV220" s="15" t="s">
        <v>90</v>
      </c>
      <c r="AW220" s="15" t="s">
        <v>42</v>
      </c>
      <c r="AX220" s="15" t="s">
        <v>82</v>
      </c>
      <c r="AY220" s="270" t="s">
        <v>139</v>
      </c>
    </row>
    <row r="221" s="13" customFormat="1">
      <c r="A221" s="13"/>
      <c r="B221" s="236"/>
      <c r="C221" s="237"/>
      <c r="D221" s="230" t="s">
        <v>151</v>
      </c>
      <c r="E221" s="238" t="s">
        <v>80</v>
      </c>
      <c r="F221" s="239" t="s">
        <v>431</v>
      </c>
      <c r="G221" s="237"/>
      <c r="H221" s="240">
        <v>3.6000000000000001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151</v>
      </c>
      <c r="AU221" s="246" t="s">
        <v>92</v>
      </c>
      <c r="AV221" s="13" t="s">
        <v>92</v>
      </c>
      <c r="AW221" s="13" t="s">
        <v>42</v>
      </c>
      <c r="AX221" s="13" t="s">
        <v>82</v>
      </c>
      <c r="AY221" s="246" t="s">
        <v>139</v>
      </c>
    </row>
    <row r="222" s="14" customFormat="1">
      <c r="A222" s="14"/>
      <c r="B222" s="247"/>
      <c r="C222" s="248"/>
      <c r="D222" s="230" t="s">
        <v>151</v>
      </c>
      <c r="E222" s="249" t="s">
        <v>80</v>
      </c>
      <c r="F222" s="250" t="s">
        <v>152</v>
      </c>
      <c r="G222" s="248"/>
      <c r="H222" s="251">
        <v>80.134000000000015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151</v>
      </c>
      <c r="AU222" s="257" t="s">
        <v>92</v>
      </c>
      <c r="AV222" s="14" t="s">
        <v>153</v>
      </c>
      <c r="AW222" s="14" t="s">
        <v>42</v>
      </c>
      <c r="AX222" s="14" t="s">
        <v>90</v>
      </c>
      <c r="AY222" s="257" t="s">
        <v>139</v>
      </c>
    </row>
    <row r="223" s="2" customFormat="1" ht="14.4" customHeight="1">
      <c r="A223" s="41"/>
      <c r="B223" s="42"/>
      <c r="C223" s="217" t="s">
        <v>8</v>
      </c>
      <c r="D223" s="217" t="s">
        <v>142</v>
      </c>
      <c r="E223" s="218" t="s">
        <v>432</v>
      </c>
      <c r="F223" s="219" t="s">
        <v>433</v>
      </c>
      <c r="G223" s="220" t="s">
        <v>434</v>
      </c>
      <c r="H223" s="221">
        <v>4875</v>
      </c>
      <c r="I223" s="222"/>
      <c r="J223" s="223">
        <f>ROUND(I223*H223,2)</f>
        <v>0</v>
      </c>
      <c r="K223" s="219" t="s">
        <v>145</v>
      </c>
      <c r="L223" s="47"/>
      <c r="M223" s="224" t="s">
        <v>80</v>
      </c>
      <c r="N223" s="225" t="s">
        <v>52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0.001</v>
      </c>
      <c r="T223" s="227">
        <f>S223*H223</f>
        <v>4.875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153</v>
      </c>
      <c r="AT223" s="228" t="s">
        <v>142</v>
      </c>
      <c r="AU223" s="228" t="s">
        <v>92</v>
      </c>
      <c r="AY223" s="19" t="s">
        <v>139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90</v>
      </c>
      <c r="BK223" s="229">
        <f>ROUND(I223*H223,2)</f>
        <v>0</v>
      </c>
      <c r="BL223" s="19" t="s">
        <v>153</v>
      </c>
      <c r="BM223" s="228" t="s">
        <v>435</v>
      </c>
    </row>
    <row r="224" s="2" customFormat="1">
      <c r="A224" s="41"/>
      <c r="B224" s="42"/>
      <c r="C224" s="43"/>
      <c r="D224" s="230" t="s">
        <v>148</v>
      </c>
      <c r="E224" s="43"/>
      <c r="F224" s="231" t="s">
        <v>436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148</v>
      </c>
      <c r="AU224" s="19" t="s">
        <v>92</v>
      </c>
    </row>
    <row r="225" s="2" customFormat="1">
      <c r="A225" s="41"/>
      <c r="B225" s="42"/>
      <c r="C225" s="43"/>
      <c r="D225" s="230" t="s">
        <v>149</v>
      </c>
      <c r="E225" s="43"/>
      <c r="F225" s="235" t="s">
        <v>437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149</v>
      </c>
      <c r="AU225" s="19" t="s">
        <v>92</v>
      </c>
    </row>
    <row r="226" s="15" customFormat="1">
      <c r="A226" s="15"/>
      <c r="B226" s="261"/>
      <c r="C226" s="262"/>
      <c r="D226" s="230" t="s">
        <v>151</v>
      </c>
      <c r="E226" s="263" t="s">
        <v>80</v>
      </c>
      <c r="F226" s="264" t="s">
        <v>438</v>
      </c>
      <c r="G226" s="262"/>
      <c r="H226" s="263" t="s">
        <v>80</v>
      </c>
      <c r="I226" s="265"/>
      <c r="J226" s="262"/>
      <c r="K226" s="262"/>
      <c r="L226" s="266"/>
      <c r="M226" s="267"/>
      <c r="N226" s="268"/>
      <c r="O226" s="268"/>
      <c r="P226" s="268"/>
      <c r="Q226" s="268"/>
      <c r="R226" s="268"/>
      <c r="S226" s="268"/>
      <c r="T226" s="269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0" t="s">
        <v>151</v>
      </c>
      <c r="AU226" s="270" t="s">
        <v>92</v>
      </c>
      <c r="AV226" s="15" t="s">
        <v>90</v>
      </c>
      <c r="AW226" s="15" t="s">
        <v>42</v>
      </c>
      <c r="AX226" s="15" t="s">
        <v>82</v>
      </c>
      <c r="AY226" s="270" t="s">
        <v>139</v>
      </c>
    </row>
    <row r="227" s="13" customFormat="1">
      <c r="A227" s="13"/>
      <c r="B227" s="236"/>
      <c r="C227" s="237"/>
      <c r="D227" s="230" t="s">
        <v>151</v>
      </c>
      <c r="E227" s="238" t="s">
        <v>80</v>
      </c>
      <c r="F227" s="239" t="s">
        <v>439</v>
      </c>
      <c r="G227" s="237"/>
      <c r="H227" s="240">
        <v>2400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151</v>
      </c>
      <c r="AU227" s="246" t="s">
        <v>92</v>
      </c>
      <c r="AV227" s="13" t="s">
        <v>92</v>
      </c>
      <c r="AW227" s="13" t="s">
        <v>42</v>
      </c>
      <c r="AX227" s="13" t="s">
        <v>82</v>
      </c>
      <c r="AY227" s="246" t="s">
        <v>139</v>
      </c>
    </row>
    <row r="228" s="15" customFormat="1">
      <c r="A228" s="15"/>
      <c r="B228" s="261"/>
      <c r="C228" s="262"/>
      <c r="D228" s="230" t="s">
        <v>151</v>
      </c>
      <c r="E228" s="263" t="s">
        <v>80</v>
      </c>
      <c r="F228" s="264" t="s">
        <v>440</v>
      </c>
      <c r="G228" s="262"/>
      <c r="H228" s="263" t="s">
        <v>80</v>
      </c>
      <c r="I228" s="265"/>
      <c r="J228" s="262"/>
      <c r="K228" s="262"/>
      <c r="L228" s="266"/>
      <c r="M228" s="267"/>
      <c r="N228" s="268"/>
      <c r="O228" s="268"/>
      <c r="P228" s="268"/>
      <c r="Q228" s="268"/>
      <c r="R228" s="268"/>
      <c r="S228" s="268"/>
      <c r="T228" s="269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0" t="s">
        <v>151</v>
      </c>
      <c r="AU228" s="270" t="s">
        <v>92</v>
      </c>
      <c r="AV228" s="15" t="s">
        <v>90</v>
      </c>
      <c r="AW228" s="15" t="s">
        <v>42</v>
      </c>
      <c r="AX228" s="15" t="s">
        <v>82</v>
      </c>
      <c r="AY228" s="270" t="s">
        <v>139</v>
      </c>
    </row>
    <row r="229" s="13" customFormat="1">
      <c r="A229" s="13"/>
      <c r="B229" s="236"/>
      <c r="C229" s="237"/>
      <c r="D229" s="230" t="s">
        <v>151</v>
      </c>
      <c r="E229" s="238" t="s">
        <v>80</v>
      </c>
      <c r="F229" s="239" t="s">
        <v>441</v>
      </c>
      <c r="G229" s="237"/>
      <c r="H229" s="240">
        <v>300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151</v>
      </c>
      <c r="AU229" s="246" t="s">
        <v>92</v>
      </c>
      <c r="AV229" s="13" t="s">
        <v>92</v>
      </c>
      <c r="AW229" s="13" t="s">
        <v>42</v>
      </c>
      <c r="AX229" s="13" t="s">
        <v>82</v>
      </c>
      <c r="AY229" s="246" t="s">
        <v>139</v>
      </c>
    </row>
    <row r="230" s="15" customFormat="1">
      <c r="A230" s="15"/>
      <c r="B230" s="261"/>
      <c r="C230" s="262"/>
      <c r="D230" s="230" t="s">
        <v>151</v>
      </c>
      <c r="E230" s="263" t="s">
        <v>80</v>
      </c>
      <c r="F230" s="264" t="s">
        <v>442</v>
      </c>
      <c r="G230" s="262"/>
      <c r="H230" s="263" t="s">
        <v>80</v>
      </c>
      <c r="I230" s="265"/>
      <c r="J230" s="262"/>
      <c r="K230" s="262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151</v>
      </c>
      <c r="AU230" s="270" t="s">
        <v>92</v>
      </c>
      <c r="AV230" s="15" t="s">
        <v>90</v>
      </c>
      <c r="AW230" s="15" t="s">
        <v>42</v>
      </c>
      <c r="AX230" s="15" t="s">
        <v>82</v>
      </c>
      <c r="AY230" s="270" t="s">
        <v>139</v>
      </c>
    </row>
    <row r="231" s="13" customFormat="1">
      <c r="A231" s="13"/>
      <c r="B231" s="236"/>
      <c r="C231" s="237"/>
      <c r="D231" s="230" t="s">
        <v>151</v>
      </c>
      <c r="E231" s="238" t="s">
        <v>80</v>
      </c>
      <c r="F231" s="239" t="s">
        <v>441</v>
      </c>
      <c r="G231" s="237"/>
      <c r="H231" s="240">
        <v>300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151</v>
      </c>
      <c r="AU231" s="246" t="s">
        <v>92</v>
      </c>
      <c r="AV231" s="13" t="s">
        <v>92</v>
      </c>
      <c r="AW231" s="13" t="s">
        <v>42</v>
      </c>
      <c r="AX231" s="13" t="s">
        <v>82</v>
      </c>
      <c r="AY231" s="246" t="s">
        <v>139</v>
      </c>
    </row>
    <row r="232" s="15" customFormat="1">
      <c r="A232" s="15"/>
      <c r="B232" s="261"/>
      <c r="C232" s="262"/>
      <c r="D232" s="230" t="s">
        <v>151</v>
      </c>
      <c r="E232" s="263" t="s">
        <v>80</v>
      </c>
      <c r="F232" s="264" t="s">
        <v>443</v>
      </c>
      <c r="G232" s="262"/>
      <c r="H232" s="263" t="s">
        <v>80</v>
      </c>
      <c r="I232" s="265"/>
      <c r="J232" s="262"/>
      <c r="K232" s="262"/>
      <c r="L232" s="266"/>
      <c r="M232" s="267"/>
      <c r="N232" s="268"/>
      <c r="O232" s="268"/>
      <c r="P232" s="268"/>
      <c r="Q232" s="268"/>
      <c r="R232" s="268"/>
      <c r="S232" s="268"/>
      <c r="T232" s="26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0" t="s">
        <v>151</v>
      </c>
      <c r="AU232" s="270" t="s">
        <v>92</v>
      </c>
      <c r="AV232" s="15" t="s">
        <v>90</v>
      </c>
      <c r="AW232" s="15" t="s">
        <v>42</v>
      </c>
      <c r="AX232" s="15" t="s">
        <v>82</v>
      </c>
      <c r="AY232" s="270" t="s">
        <v>139</v>
      </c>
    </row>
    <row r="233" s="13" customFormat="1">
      <c r="A233" s="13"/>
      <c r="B233" s="236"/>
      <c r="C233" s="237"/>
      <c r="D233" s="230" t="s">
        <v>151</v>
      </c>
      <c r="E233" s="238" t="s">
        <v>80</v>
      </c>
      <c r="F233" s="239" t="s">
        <v>444</v>
      </c>
      <c r="G233" s="237"/>
      <c r="H233" s="240">
        <v>1875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151</v>
      </c>
      <c r="AU233" s="246" t="s">
        <v>92</v>
      </c>
      <c r="AV233" s="13" t="s">
        <v>92</v>
      </c>
      <c r="AW233" s="13" t="s">
        <v>42</v>
      </c>
      <c r="AX233" s="13" t="s">
        <v>82</v>
      </c>
      <c r="AY233" s="246" t="s">
        <v>139</v>
      </c>
    </row>
    <row r="234" s="14" customFormat="1">
      <c r="A234" s="14"/>
      <c r="B234" s="247"/>
      <c r="C234" s="248"/>
      <c r="D234" s="230" t="s">
        <v>151</v>
      </c>
      <c r="E234" s="249" t="s">
        <v>80</v>
      </c>
      <c r="F234" s="250" t="s">
        <v>152</v>
      </c>
      <c r="G234" s="248"/>
      <c r="H234" s="251">
        <v>4875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7" t="s">
        <v>151</v>
      </c>
      <c r="AU234" s="257" t="s">
        <v>92</v>
      </c>
      <c r="AV234" s="14" t="s">
        <v>153</v>
      </c>
      <c r="AW234" s="14" t="s">
        <v>42</v>
      </c>
      <c r="AX234" s="14" t="s">
        <v>90</v>
      </c>
      <c r="AY234" s="257" t="s">
        <v>139</v>
      </c>
    </row>
    <row r="235" s="2" customFormat="1" ht="14.4" customHeight="1">
      <c r="A235" s="41"/>
      <c r="B235" s="42"/>
      <c r="C235" s="217" t="s">
        <v>223</v>
      </c>
      <c r="D235" s="217" t="s">
        <v>142</v>
      </c>
      <c r="E235" s="218" t="s">
        <v>445</v>
      </c>
      <c r="F235" s="219" t="s">
        <v>446</v>
      </c>
      <c r="G235" s="220" t="s">
        <v>396</v>
      </c>
      <c r="H235" s="221">
        <v>12.5</v>
      </c>
      <c r="I235" s="222"/>
      <c r="J235" s="223">
        <f>ROUND(I235*H235,2)</f>
        <v>0</v>
      </c>
      <c r="K235" s="219" t="s">
        <v>145</v>
      </c>
      <c r="L235" s="47"/>
      <c r="M235" s="224" t="s">
        <v>80</v>
      </c>
      <c r="N235" s="225" t="s">
        <v>52</v>
      </c>
      <c r="O235" s="87"/>
      <c r="P235" s="226">
        <f>O235*H235</f>
        <v>0</v>
      </c>
      <c r="Q235" s="226">
        <v>8.0000000000000007E-05</v>
      </c>
      <c r="R235" s="226">
        <f>Q235*H235</f>
        <v>0.001</v>
      </c>
      <c r="S235" s="226">
        <v>0.017999999999999999</v>
      </c>
      <c r="T235" s="227">
        <f>S235*H235</f>
        <v>0.22499999999999998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153</v>
      </c>
      <c r="AT235" s="228" t="s">
        <v>142</v>
      </c>
      <c r="AU235" s="228" t="s">
        <v>92</v>
      </c>
      <c r="AY235" s="19" t="s">
        <v>139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90</v>
      </c>
      <c r="BK235" s="229">
        <f>ROUND(I235*H235,2)</f>
        <v>0</v>
      </c>
      <c r="BL235" s="19" t="s">
        <v>153</v>
      </c>
      <c r="BM235" s="228" t="s">
        <v>447</v>
      </c>
    </row>
    <row r="236" s="2" customFormat="1">
      <c r="A236" s="41"/>
      <c r="B236" s="42"/>
      <c r="C236" s="43"/>
      <c r="D236" s="230" t="s">
        <v>148</v>
      </c>
      <c r="E236" s="43"/>
      <c r="F236" s="231" t="s">
        <v>448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148</v>
      </c>
      <c r="AU236" s="19" t="s">
        <v>92</v>
      </c>
    </row>
    <row r="237" s="2" customFormat="1">
      <c r="A237" s="41"/>
      <c r="B237" s="42"/>
      <c r="C237" s="43"/>
      <c r="D237" s="230" t="s">
        <v>149</v>
      </c>
      <c r="E237" s="43"/>
      <c r="F237" s="235" t="s">
        <v>449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149</v>
      </c>
      <c r="AU237" s="19" t="s">
        <v>92</v>
      </c>
    </row>
    <row r="238" s="13" customFormat="1">
      <c r="A238" s="13"/>
      <c r="B238" s="236"/>
      <c r="C238" s="237"/>
      <c r="D238" s="230" t="s">
        <v>151</v>
      </c>
      <c r="E238" s="238" t="s">
        <v>80</v>
      </c>
      <c r="F238" s="239" t="s">
        <v>450</v>
      </c>
      <c r="G238" s="237"/>
      <c r="H238" s="240">
        <v>12.5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151</v>
      </c>
      <c r="AU238" s="246" t="s">
        <v>92</v>
      </c>
      <c r="AV238" s="13" t="s">
        <v>92</v>
      </c>
      <c r="AW238" s="13" t="s">
        <v>42</v>
      </c>
      <c r="AX238" s="13" t="s">
        <v>82</v>
      </c>
      <c r="AY238" s="246" t="s">
        <v>139</v>
      </c>
    </row>
    <row r="239" s="14" customFormat="1">
      <c r="A239" s="14"/>
      <c r="B239" s="247"/>
      <c r="C239" s="248"/>
      <c r="D239" s="230" t="s">
        <v>151</v>
      </c>
      <c r="E239" s="249" t="s">
        <v>80</v>
      </c>
      <c r="F239" s="250" t="s">
        <v>152</v>
      </c>
      <c r="G239" s="248"/>
      <c r="H239" s="251">
        <v>12.5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7" t="s">
        <v>151</v>
      </c>
      <c r="AU239" s="257" t="s">
        <v>92</v>
      </c>
      <c r="AV239" s="14" t="s">
        <v>153</v>
      </c>
      <c r="AW239" s="14" t="s">
        <v>42</v>
      </c>
      <c r="AX239" s="14" t="s">
        <v>90</v>
      </c>
      <c r="AY239" s="257" t="s">
        <v>139</v>
      </c>
    </row>
    <row r="240" s="2" customFormat="1" ht="14.4" customHeight="1">
      <c r="A240" s="41"/>
      <c r="B240" s="42"/>
      <c r="C240" s="217" t="s">
        <v>230</v>
      </c>
      <c r="D240" s="217" t="s">
        <v>142</v>
      </c>
      <c r="E240" s="218" t="s">
        <v>451</v>
      </c>
      <c r="F240" s="219" t="s">
        <v>452</v>
      </c>
      <c r="G240" s="220" t="s">
        <v>396</v>
      </c>
      <c r="H240" s="221">
        <v>818.72000000000003</v>
      </c>
      <c r="I240" s="222"/>
      <c r="J240" s="223">
        <f>ROUND(I240*H240,2)</f>
        <v>0</v>
      </c>
      <c r="K240" s="219" t="s">
        <v>145</v>
      </c>
      <c r="L240" s="47"/>
      <c r="M240" s="224" t="s">
        <v>80</v>
      </c>
      <c r="N240" s="225" t="s">
        <v>52</v>
      </c>
      <c r="O240" s="87"/>
      <c r="P240" s="226">
        <f>O240*H240</f>
        <v>0</v>
      </c>
      <c r="Q240" s="226">
        <v>8.0000000000000007E-05</v>
      </c>
      <c r="R240" s="226">
        <f>Q240*H240</f>
        <v>0.065497600000000003</v>
      </c>
      <c r="S240" s="226">
        <v>0.0050000000000000001</v>
      </c>
      <c r="T240" s="227">
        <f>S240*H240</f>
        <v>4.0936000000000003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8" t="s">
        <v>153</v>
      </c>
      <c r="AT240" s="228" t="s">
        <v>142</v>
      </c>
      <c r="AU240" s="228" t="s">
        <v>92</v>
      </c>
      <c r="AY240" s="19" t="s">
        <v>139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90</v>
      </c>
      <c r="BK240" s="229">
        <f>ROUND(I240*H240,2)</f>
        <v>0</v>
      </c>
      <c r="BL240" s="19" t="s">
        <v>153</v>
      </c>
      <c r="BM240" s="228" t="s">
        <v>453</v>
      </c>
    </row>
    <row r="241" s="2" customFormat="1">
      <c r="A241" s="41"/>
      <c r="B241" s="42"/>
      <c r="C241" s="43"/>
      <c r="D241" s="230" t="s">
        <v>148</v>
      </c>
      <c r="E241" s="43"/>
      <c r="F241" s="231" t="s">
        <v>454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148</v>
      </c>
      <c r="AU241" s="19" t="s">
        <v>92</v>
      </c>
    </row>
    <row r="242" s="2" customFormat="1">
      <c r="A242" s="41"/>
      <c r="B242" s="42"/>
      <c r="C242" s="43"/>
      <c r="D242" s="230" t="s">
        <v>149</v>
      </c>
      <c r="E242" s="43"/>
      <c r="F242" s="235" t="s">
        <v>455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149</v>
      </c>
      <c r="AU242" s="19" t="s">
        <v>92</v>
      </c>
    </row>
    <row r="243" s="13" customFormat="1">
      <c r="A243" s="13"/>
      <c r="B243" s="236"/>
      <c r="C243" s="237"/>
      <c r="D243" s="230" t="s">
        <v>151</v>
      </c>
      <c r="E243" s="238" t="s">
        <v>80</v>
      </c>
      <c r="F243" s="239" t="s">
        <v>456</v>
      </c>
      <c r="G243" s="237"/>
      <c r="H243" s="240">
        <v>335.67599999999999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151</v>
      </c>
      <c r="AU243" s="246" t="s">
        <v>92</v>
      </c>
      <c r="AV243" s="13" t="s">
        <v>92</v>
      </c>
      <c r="AW243" s="13" t="s">
        <v>42</v>
      </c>
      <c r="AX243" s="13" t="s">
        <v>82</v>
      </c>
      <c r="AY243" s="246" t="s">
        <v>139</v>
      </c>
    </row>
    <row r="244" s="13" customFormat="1">
      <c r="A244" s="13"/>
      <c r="B244" s="236"/>
      <c r="C244" s="237"/>
      <c r="D244" s="230" t="s">
        <v>151</v>
      </c>
      <c r="E244" s="238" t="s">
        <v>80</v>
      </c>
      <c r="F244" s="239" t="s">
        <v>457</v>
      </c>
      <c r="G244" s="237"/>
      <c r="H244" s="240">
        <v>18.216000000000001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151</v>
      </c>
      <c r="AU244" s="246" t="s">
        <v>92</v>
      </c>
      <c r="AV244" s="13" t="s">
        <v>92</v>
      </c>
      <c r="AW244" s="13" t="s">
        <v>42</v>
      </c>
      <c r="AX244" s="13" t="s">
        <v>82</v>
      </c>
      <c r="AY244" s="246" t="s">
        <v>139</v>
      </c>
    </row>
    <row r="245" s="13" customFormat="1">
      <c r="A245" s="13"/>
      <c r="B245" s="236"/>
      <c r="C245" s="237"/>
      <c r="D245" s="230" t="s">
        <v>151</v>
      </c>
      <c r="E245" s="238" t="s">
        <v>80</v>
      </c>
      <c r="F245" s="239" t="s">
        <v>458</v>
      </c>
      <c r="G245" s="237"/>
      <c r="H245" s="240">
        <v>125.405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151</v>
      </c>
      <c r="AU245" s="246" t="s">
        <v>92</v>
      </c>
      <c r="AV245" s="13" t="s">
        <v>92</v>
      </c>
      <c r="AW245" s="13" t="s">
        <v>42</v>
      </c>
      <c r="AX245" s="13" t="s">
        <v>82</v>
      </c>
      <c r="AY245" s="246" t="s">
        <v>139</v>
      </c>
    </row>
    <row r="246" s="13" customFormat="1">
      <c r="A246" s="13"/>
      <c r="B246" s="236"/>
      <c r="C246" s="237"/>
      <c r="D246" s="230" t="s">
        <v>151</v>
      </c>
      <c r="E246" s="238" t="s">
        <v>80</v>
      </c>
      <c r="F246" s="239" t="s">
        <v>459</v>
      </c>
      <c r="G246" s="237"/>
      <c r="H246" s="240">
        <v>339.423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151</v>
      </c>
      <c r="AU246" s="246" t="s">
        <v>92</v>
      </c>
      <c r="AV246" s="13" t="s">
        <v>92</v>
      </c>
      <c r="AW246" s="13" t="s">
        <v>42</v>
      </c>
      <c r="AX246" s="13" t="s">
        <v>82</v>
      </c>
      <c r="AY246" s="246" t="s">
        <v>139</v>
      </c>
    </row>
    <row r="247" s="14" customFormat="1">
      <c r="A247" s="14"/>
      <c r="B247" s="247"/>
      <c r="C247" s="248"/>
      <c r="D247" s="230" t="s">
        <v>151</v>
      </c>
      <c r="E247" s="249" t="s">
        <v>80</v>
      </c>
      <c r="F247" s="250" t="s">
        <v>152</v>
      </c>
      <c r="G247" s="248"/>
      <c r="H247" s="251">
        <v>818.72000000000003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7" t="s">
        <v>151</v>
      </c>
      <c r="AU247" s="257" t="s">
        <v>92</v>
      </c>
      <c r="AV247" s="14" t="s">
        <v>153</v>
      </c>
      <c r="AW247" s="14" t="s">
        <v>42</v>
      </c>
      <c r="AX247" s="14" t="s">
        <v>90</v>
      </c>
      <c r="AY247" s="257" t="s">
        <v>139</v>
      </c>
    </row>
    <row r="248" s="2" customFormat="1" ht="14.4" customHeight="1">
      <c r="A248" s="41"/>
      <c r="B248" s="42"/>
      <c r="C248" s="217" t="s">
        <v>237</v>
      </c>
      <c r="D248" s="217" t="s">
        <v>142</v>
      </c>
      <c r="E248" s="218" t="s">
        <v>460</v>
      </c>
      <c r="F248" s="219" t="s">
        <v>461</v>
      </c>
      <c r="G248" s="220" t="s">
        <v>380</v>
      </c>
      <c r="H248" s="221">
        <v>0.22600000000000001</v>
      </c>
      <c r="I248" s="222"/>
      <c r="J248" s="223">
        <f>ROUND(I248*H248,2)</f>
        <v>0</v>
      </c>
      <c r="K248" s="219" t="s">
        <v>145</v>
      </c>
      <c r="L248" s="47"/>
      <c r="M248" s="224" t="s">
        <v>80</v>
      </c>
      <c r="N248" s="225" t="s">
        <v>52</v>
      </c>
      <c r="O248" s="87"/>
      <c r="P248" s="226">
        <f>O248*H248</f>
        <v>0</v>
      </c>
      <c r="Q248" s="226">
        <v>0</v>
      </c>
      <c r="R248" s="226">
        <f>Q248*H248</f>
        <v>0</v>
      </c>
      <c r="S248" s="226">
        <v>1</v>
      </c>
      <c r="T248" s="227">
        <f>S248*H248</f>
        <v>0.22600000000000001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153</v>
      </c>
      <c r="AT248" s="228" t="s">
        <v>142</v>
      </c>
      <c r="AU248" s="228" t="s">
        <v>92</v>
      </c>
      <c r="AY248" s="19" t="s">
        <v>139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9" t="s">
        <v>90</v>
      </c>
      <c r="BK248" s="229">
        <f>ROUND(I248*H248,2)</f>
        <v>0</v>
      </c>
      <c r="BL248" s="19" t="s">
        <v>153</v>
      </c>
      <c r="BM248" s="228" t="s">
        <v>462</v>
      </c>
    </row>
    <row r="249" s="2" customFormat="1">
      <c r="A249" s="41"/>
      <c r="B249" s="42"/>
      <c r="C249" s="43"/>
      <c r="D249" s="230" t="s">
        <v>148</v>
      </c>
      <c r="E249" s="43"/>
      <c r="F249" s="231" t="s">
        <v>463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148</v>
      </c>
      <c r="AU249" s="19" t="s">
        <v>92</v>
      </c>
    </row>
    <row r="250" s="2" customFormat="1">
      <c r="A250" s="41"/>
      <c r="B250" s="42"/>
      <c r="C250" s="43"/>
      <c r="D250" s="230" t="s">
        <v>149</v>
      </c>
      <c r="E250" s="43"/>
      <c r="F250" s="235" t="s">
        <v>464</v>
      </c>
      <c r="G250" s="43"/>
      <c r="H250" s="43"/>
      <c r="I250" s="232"/>
      <c r="J250" s="43"/>
      <c r="K250" s="43"/>
      <c r="L250" s="47"/>
      <c r="M250" s="233"/>
      <c r="N250" s="23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149</v>
      </c>
      <c r="AU250" s="19" t="s">
        <v>92</v>
      </c>
    </row>
    <row r="251" s="15" customFormat="1">
      <c r="A251" s="15"/>
      <c r="B251" s="261"/>
      <c r="C251" s="262"/>
      <c r="D251" s="230" t="s">
        <v>151</v>
      </c>
      <c r="E251" s="263" t="s">
        <v>80</v>
      </c>
      <c r="F251" s="264" t="s">
        <v>465</v>
      </c>
      <c r="G251" s="262"/>
      <c r="H251" s="263" t="s">
        <v>80</v>
      </c>
      <c r="I251" s="265"/>
      <c r="J251" s="262"/>
      <c r="K251" s="262"/>
      <c r="L251" s="266"/>
      <c r="M251" s="267"/>
      <c r="N251" s="268"/>
      <c r="O251" s="268"/>
      <c r="P251" s="268"/>
      <c r="Q251" s="268"/>
      <c r="R251" s="268"/>
      <c r="S251" s="268"/>
      <c r="T251" s="269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0" t="s">
        <v>151</v>
      </c>
      <c r="AU251" s="270" t="s">
        <v>92</v>
      </c>
      <c r="AV251" s="15" t="s">
        <v>90</v>
      </c>
      <c r="AW251" s="15" t="s">
        <v>42</v>
      </c>
      <c r="AX251" s="15" t="s">
        <v>82</v>
      </c>
      <c r="AY251" s="270" t="s">
        <v>139</v>
      </c>
    </row>
    <row r="252" s="13" customFormat="1">
      <c r="A252" s="13"/>
      <c r="B252" s="236"/>
      <c r="C252" s="237"/>
      <c r="D252" s="230" t="s">
        <v>151</v>
      </c>
      <c r="E252" s="238" t="s">
        <v>80</v>
      </c>
      <c r="F252" s="239" t="s">
        <v>466</v>
      </c>
      <c r="G252" s="237"/>
      <c r="H252" s="240">
        <v>0.22600000000000001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151</v>
      </c>
      <c r="AU252" s="246" t="s">
        <v>92</v>
      </c>
      <c r="AV252" s="13" t="s">
        <v>92</v>
      </c>
      <c r="AW252" s="13" t="s">
        <v>42</v>
      </c>
      <c r="AX252" s="13" t="s">
        <v>82</v>
      </c>
      <c r="AY252" s="246" t="s">
        <v>139</v>
      </c>
    </row>
    <row r="253" s="14" customFormat="1">
      <c r="A253" s="14"/>
      <c r="B253" s="247"/>
      <c r="C253" s="248"/>
      <c r="D253" s="230" t="s">
        <v>151</v>
      </c>
      <c r="E253" s="249" t="s">
        <v>80</v>
      </c>
      <c r="F253" s="250" t="s">
        <v>152</v>
      </c>
      <c r="G253" s="248"/>
      <c r="H253" s="251">
        <v>0.22600000000000001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7" t="s">
        <v>151</v>
      </c>
      <c r="AU253" s="257" t="s">
        <v>92</v>
      </c>
      <c r="AV253" s="14" t="s">
        <v>153</v>
      </c>
      <c r="AW253" s="14" t="s">
        <v>42</v>
      </c>
      <c r="AX253" s="14" t="s">
        <v>90</v>
      </c>
      <c r="AY253" s="257" t="s">
        <v>139</v>
      </c>
    </row>
    <row r="254" s="2" customFormat="1" ht="14.4" customHeight="1">
      <c r="A254" s="41"/>
      <c r="B254" s="42"/>
      <c r="C254" s="217" t="s">
        <v>243</v>
      </c>
      <c r="D254" s="217" t="s">
        <v>142</v>
      </c>
      <c r="E254" s="218" t="s">
        <v>467</v>
      </c>
      <c r="F254" s="219" t="s">
        <v>468</v>
      </c>
      <c r="G254" s="220" t="s">
        <v>351</v>
      </c>
      <c r="H254" s="221">
        <v>104.021</v>
      </c>
      <c r="I254" s="222"/>
      <c r="J254" s="223">
        <f>ROUND(I254*H254,2)</f>
        <v>0</v>
      </c>
      <c r="K254" s="219" t="s">
        <v>145</v>
      </c>
      <c r="L254" s="47"/>
      <c r="M254" s="224" t="s">
        <v>80</v>
      </c>
      <c r="N254" s="225" t="s">
        <v>52</v>
      </c>
      <c r="O254" s="87"/>
      <c r="P254" s="226">
        <f>O254*H254</f>
        <v>0</v>
      </c>
      <c r="Q254" s="226">
        <v>0</v>
      </c>
      <c r="R254" s="226">
        <f>Q254*H254</f>
        <v>0</v>
      </c>
      <c r="S254" s="226">
        <v>2.4100000000000001</v>
      </c>
      <c r="T254" s="227">
        <f>S254*H254</f>
        <v>250.69061000000002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8" t="s">
        <v>153</v>
      </c>
      <c r="AT254" s="228" t="s">
        <v>142</v>
      </c>
      <c r="AU254" s="228" t="s">
        <v>92</v>
      </c>
      <c r="AY254" s="19" t="s">
        <v>139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90</v>
      </c>
      <c r="BK254" s="229">
        <f>ROUND(I254*H254,2)</f>
        <v>0</v>
      </c>
      <c r="BL254" s="19" t="s">
        <v>153</v>
      </c>
      <c r="BM254" s="228" t="s">
        <v>469</v>
      </c>
    </row>
    <row r="255" s="2" customFormat="1">
      <c r="A255" s="41"/>
      <c r="B255" s="42"/>
      <c r="C255" s="43"/>
      <c r="D255" s="230" t="s">
        <v>148</v>
      </c>
      <c r="E255" s="43"/>
      <c r="F255" s="231" t="s">
        <v>470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148</v>
      </c>
      <c r="AU255" s="19" t="s">
        <v>92</v>
      </c>
    </row>
    <row r="256" s="2" customFormat="1">
      <c r="A256" s="41"/>
      <c r="B256" s="42"/>
      <c r="C256" s="43"/>
      <c r="D256" s="230" t="s">
        <v>149</v>
      </c>
      <c r="E256" s="43"/>
      <c r="F256" s="235" t="s">
        <v>471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149</v>
      </c>
      <c r="AU256" s="19" t="s">
        <v>92</v>
      </c>
    </row>
    <row r="257" s="15" customFormat="1">
      <c r="A257" s="15"/>
      <c r="B257" s="261"/>
      <c r="C257" s="262"/>
      <c r="D257" s="230" t="s">
        <v>151</v>
      </c>
      <c r="E257" s="263" t="s">
        <v>80</v>
      </c>
      <c r="F257" s="264" t="s">
        <v>472</v>
      </c>
      <c r="G257" s="262"/>
      <c r="H257" s="263" t="s">
        <v>80</v>
      </c>
      <c r="I257" s="265"/>
      <c r="J257" s="262"/>
      <c r="K257" s="262"/>
      <c r="L257" s="266"/>
      <c r="M257" s="267"/>
      <c r="N257" s="268"/>
      <c r="O257" s="268"/>
      <c r="P257" s="268"/>
      <c r="Q257" s="268"/>
      <c r="R257" s="268"/>
      <c r="S257" s="268"/>
      <c r="T257" s="26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0" t="s">
        <v>151</v>
      </c>
      <c r="AU257" s="270" t="s">
        <v>92</v>
      </c>
      <c r="AV257" s="15" t="s">
        <v>90</v>
      </c>
      <c r="AW257" s="15" t="s">
        <v>42</v>
      </c>
      <c r="AX257" s="15" t="s">
        <v>82</v>
      </c>
      <c r="AY257" s="270" t="s">
        <v>139</v>
      </c>
    </row>
    <row r="258" s="13" customFormat="1">
      <c r="A258" s="13"/>
      <c r="B258" s="236"/>
      <c r="C258" s="237"/>
      <c r="D258" s="230" t="s">
        <v>151</v>
      </c>
      <c r="E258" s="238" t="s">
        <v>80</v>
      </c>
      <c r="F258" s="239" t="s">
        <v>473</v>
      </c>
      <c r="G258" s="237"/>
      <c r="H258" s="240">
        <v>57.643999999999998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151</v>
      </c>
      <c r="AU258" s="246" t="s">
        <v>92</v>
      </c>
      <c r="AV258" s="13" t="s">
        <v>92</v>
      </c>
      <c r="AW258" s="13" t="s">
        <v>42</v>
      </c>
      <c r="AX258" s="13" t="s">
        <v>82</v>
      </c>
      <c r="AY258" s="246" t="s">
        <v>139</v>
      </c>
    </row>
    <row r="259" s="15" customFormat="1">
      <c r="A259" s="15"/>
      <c r="B259" s="261"/>
      <c r="C259" s="262"/>
      <c r="D259" s="230" t="s">
        <v>151</v>
      </c>
      <c r="E259" s="263" t="s">
        <v>80</v>
      </c>
      <c r="F259" s="264" t="s">
        <v>474</v>
      </c>
      <c r="G259" s="262"/>
      <c r="H259" s="263" t="s">
        <v>80</v>
      </c>
      <c r="I259" s="265"/>
      <c r="J259" s="262"/>
      <c r="K259" s="262"/>
      <c r="L259" s="266"/>
      <c r="M259" s="267"/>
      <c r="N259" s="268"/>
      <c r="O259" s="268"/>
      <c r="P259" s="268"/>
      <c r="Q259" s="268"/>
      <c r="R259" s="268"/>
      <c r="S259" s="268"/>
      <c r="T259" s="269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0" t="s">
        <v>151</v>
      </c>
      <c r="AU259" s="270" t="s">
        <v>92</v>
      </c>
      <c r="AV259" s="15" t="s">
        <v>90</v>
      </c>
      <c r="AW259" s="15" t="s">
        <v>42</v>
      </c>
      <c r="AX259" s="15" t="s">
        <v>82</v>
      </c>
      <c r="AY259" s="270" t="s">
        <v>139</v>
      </c>
    </row>
    <row r="260" s="13" customFormat="1">
      <c r="A260" s="13"/>
      <c r="B260" s="236"/>
      <c r="C260" s="237"/>
      <c r="D260" s="230" t="s">
        <v>151</v>
      </c>
      <c r="E260" s="238" t="s">
        <v>80</v>
      </c>
      <c r="F260" s="239" t="s">
        <v>475</v>
      </c>
      <c r="G260" s="237"/>
      <c r="H260" s="240">
        <v>20.120000000000001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151</v>
      </c>
      <c r="AU260" s="246" t="s">
        <v>92</v>
      </c>
      <c r="AV260" s="13" t="s">
        <v>92</v>
      </c>
      <c r="AW260" s="13" t="s">
        <v>42</v>
      </c>
      <c r="AX260" s="13" t="s">
        <v>82</v>
      </c>
      <c r="AY260" s="246" t="s">
        <v>139</v>
      </c>
    </row>
    <row r="261" s="15" customFormat="1">
      <c r="A261" s="15"/>
      <c r="B261" s="261"/>
      <c r="C261" s="262"/>
      <c r="D261" s="230" t="s">
        <v>151</v>
      </c>
      <c r="E261" s="263" t="s">
        <v>80</v>
      </c>
      <c r="F261" s="264" t="s">
        <v>476</v>
      </c>
      <c r="G261" s="262"/>
      <c r="H261" s="263" t="s">
        <v>80</v>
      </c>
      <c r="I261" s="265"/>
      <c r="J261" s="262"/>
      <c r="K261" s="262"/>
      <c r="L261" s="266"/>
      <c r="M261" s="267"/>
      <c r="N261" s="268"/>
      <c r="O261" s="268"/>
      <c r="P261" s="268"/>
      <c r="Q261" s="268"/>
      <c r="R261" s="268"/>
      <c r="S261" s="268"/>
      <c r="T261" s="269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0" t="s">
        <v>151</v>
      </c>
      <c r="AU261" s="270" t="s">
        <v>92</v>
      </c>
      <c r="AV261" s="15" t="s">
        <v>90</v>
      </c>
      <c r="AW261" s="15" t="s">
        <v>42</v>
      </c>
      <c r="AX261" s="15" t="s">
        <v>82</v>
      </c>
      <c r="AY261" s="270" t="s">
        <v>139</v>
      </c>
    </row>
    <row r="262" s="13" customFormat="1">
      <c r="A262" s="13"/>
      <c r="B262" s="236"/>
      <c r="C262" s="237"/>
      <c r="D262" s="230" t="s">
        <v>151</v>
      </c>
      <c r="E262" s="238" t="s">
        <v>80</v>
      </c>
      <c r="F262" s="239" t="s">
        <v>477</v>
      </c>
      <c r="G262" s="237"/>
      <c r="H262" s="240">
        <v>26.257000000000001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151</v>
      </c>
      <c r="AU262" s="246" t="s">
        <v>92</v>
      </c>
      <c r="AV262" s="13" t="s">
        <v>92</v>
      </c>
      <c r="AW262" s="13" t="s">
        <v>42</v>
      </c>
      <c r="AX262" s="13" t="s">
        <v>82</v>
      </c>
      <c r="AY262" s="246" t="s">
        <v>139</v>
      </c>
    </row>
    <row r="263" s="14" customFormat="1">
      <c r="A263" s="14"/>
      <c r="B263" s="247"/>
      <c r="C263" s="248"/>
      <c r="D263" s="230" t="s">
        <v>151</v>
      </c>
      <c r="E263" s="249" t="s">
        <v>80</v>
      </c>
      <c r="F263" s="250" t="s">
        <v>152</v>
      </c>
      <c r="G263" s="248"/>
      <c r="H263" s="251">
        <v>104.021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151</v>
      </c>
      <c r="AU263" s="257" t="s">
        <v>92</v>
      </c>
      <c r="AV263" s="14" t="s">
        <v>153</v>
      </c>
      <c r="AW263" s="14" t="s">
        <v>42</v>
      </c>
      <c r="AX263" s="14" t="s">
        <v>90</v>
      </c>
      <c r="AY263" s="257" t="s">
        <v>139</v>
      </c>
    </row>
    <row r="264" s="2" customFormat="1" ht="24.15" customHeight="1">
      <c r="A264" s="41"/>
      <c r="B264" s="42"/>
      <c r="C264" s="217" t="s">
        <v>250</v>
      </c>
      <c r="D264" s="217" t="s">
        <v>142</v>
      </c>
      <c r="E264" s="218" t="s">
        <v>478</v>
      </c>
      <c r="F264" s="219" t="s">
        <v>479</v>
      </c>
      <c r="G264" s="220" t="s">
        <v>351</v>
      </c>
      <c r="H264" s="221">
        <v>22.132000000000001</v>
      </c>
      <c r="I264" s="222"/>
      <c r="J264" s="223">
        <f>ROUND(I264*H264,2)</f>
        <v>0</v>
      </c>
      <c r="K264" s="219" t="s">
        <v>80</v>
      </c>
      <c r="L264" s="47"/>
      <c r="M264" s="224" t="s">
        <v>80</v>
      </c>
      <c r="N264" s="225" t="s">
        <v>52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2.4100000000000001</v>
      </c>
      <c r="T264" s="227">
        <f>S264*H264</f>
        <v>53.338120000000004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153</v>
      </c>
      <c r="AT264" s="228" t="s">
        <v>142</v>
      </c>
      <c r="AU264" s="228" t="s">
        <v>92</v>
      </c>
      <c r="AY264" s="19" t="s">
        <v>139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90</v>
      </c>
      <c r="BK264" s="229">
        <f>ROUND(I264*H264,2)</f>
        <v>0</v>
      </c>
      <c r="BL264" s="19" t="s">
        <v>153</v>
      </c>
      <c r="BM264" s="228" t="s">
        <v>480</v>
      </c>
    </row>
    <row r="265" s="2" customFormat="1">
      <c r="A265" s="41"/>
      <c r="B265" s="42"/>
      <c r="C265" s="43"/>
      <c r="D265" s="230" t="s">
        <v>148</v>
      </c>
      <c r="E265" s="43"/>
      <c r="F265" s="231" t="s">
        <v>479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148</v>
      </c>
      <c r="AU265" s="19" t="s">
        <v>92</v>
      </c>
    </row>
    <row r="266" s="2" customFormat="1">
      <c r="A266" s="41"/>
      <c r="B266" s="42"/>
      <c r="C266" s="43"/>
      <c r="D266" s="230" t="s">
        <v>149</v>
      </c>
      <c r="E266" s="43"/>
      <c r="F266" s="235" t="s">
        <v>481</v>
      </c>
      <c r="G266" s="43"/>
      <c r="H266" s="43"/>
      <c r="I266" s="232"/>
      <c r="J266" s="43"/>
      <c r="K266" s="43"/>
      <c r="L266" s="47"/>
      <c r="M266" s="233"/>
      <c r="N266" s="23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149</v>
      </c>
      <c r="AU266" s="19" t="s">
        <v>92</v>
      </c>
    </row>
    <row r="267" s="15" customFormat="1">
      <c r="A267" s="15"/>
      <c r="B267" s="261"/>
      <c r="C267" s="262"/>
      <c r="D267" s="230" t="s">
        <v>151</v>
      </c>
      <c r="E267" s="263" t="s">
        <v>80</v>
      </c>
      <c r="F267" s="264" t="s">
        <v>482</v>
      </c>
      <c r="G267" s="262"/>
      <c r="H267" s="263" t="s">
        <v>80</v>
      </c>
      <c r="I267" s="265"/>
      <c r="J267" s="262"/>
      <c r="K267" s="262"/>
      <c r="L267" s="266"/>
      <c r="M267" s="267"/>
      <c r="N267" s="268"/>
      <c r="O267" s="268"/>
      <c r="P267" s="268"/>
      <c r="Q267" s="268"/>
      <c r="R267" s="268"/>
      <c r="S267" s="268"/>
      <c r="T267" s="269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0" t="s">
        <v>151</v>
      </c>
      <c r="AU267" s="270" t="s">
        <v>92</v>
      </c>
      <c r="AV267" s="15" t="s">
        <v>90</v>
      </c>
      <c r="AW267" s="15" t="s">
        <v>42</v>
      </c>
      <c r="AX267" s="15" t="s">
        <v>82</v>
      </c>
      <c r="AY267" s="270" t="s">
        <v>139</v>
      </c>
    </row>
    <row r="268" s="13" customFormat="1">
      <c r="A268" s="13"/>
      <c r="B268" s="236"/>
      <c r="C268" s="237"/>
      <c r="D268" s="230" t="s">
        <v>151</v>
      </c>
      <c r="E268" s="238" t="s">
        <v>80</v>
      </c>
      <c r="F268" s="239" t="s">
        <v>483</v>
      </c>
      <c r="G268" s="237"/>
      <c r="H268" s="240">
        <v>22.132000000000001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151</v>
      </c>
      <c r="AU268" s="246" t="s">
        <v>92</v>
      </c>
      <c r="AV268" s="13" t="s">
        <v>92</v>
      </c>
      <c r="AW268" s="13" t="s">
        <v>42</v>
      </c>
      <c r="AX268" s="13" t="s">
        <v>82</v>
      </c>
      <c r="AY268" s="246" t="s">
        <v>139</v>
      </c>
    </row>
    <row r="269" s="14" customFormat="1">
      <c r="A269" s="14"/>
      <c r="B269" s="247"/>
      <c r="C269" s="248"/>
      <c r="D269" s="230" t="s">
        <v>151</v>
      </c>
      <c r="E269" s="249" t="s">
        <v>80</v>
      </c>
      <c r="F269" s="250" t="s">
        <v>152</v>
      </c>
      <c r="G269" s="248"/>
      <c r="H269" s="251">
        <v>22.132000000000001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7" t="s">
        <v>151</v>
      </c>
      <c r="AU269" s="257" t="s">
        <v>92</v>
      </c>
      <c r="AV269" s="14" t="s">
        <v>153</v>
      </c>
      <c r="AW269" s="14" t="s">
        <v>42</v>
      </c>
      <c r="AX269" s="14" t="s">
        <v>90</v>
      </c>
      <c r="AY269" s="257" t="s">
        <v>139</v>
      </c>
    </row>
    <row r="270" s="2" customFormat="1" ht="14.4" customHeight="1">
      <c r="A270" s="41"/>
      <c r="B270" s="42"/>
      <c r="C270" s="217" t="s">
        <v>7</v>
      </c>
      <c r="D270" s="217" t="s">
        <v>142</v>
      </c>
      <c r="E270" s="218" t="s">
        <v>467</v>
      </c>
      <c r="F270" s="219" t="s">
        <v>468</v>
      </c>
      <c r="G270" s="220" t="s">
        <v>351</v>
      </c>
      <c r="H270" s="221">
        <v>121.07599999999999</v>
      </c>
      <c r="I270" s="222"/>
      <c r="J270" s="223">
        <f>ROUND(I270*H270,2)</f>
        <v>0</v>
      </c>
      <c r="K270" s="219" t="s">
        <v>145</v>
      </c>
      <c r="L270" s="47"/>
      <c r="M270" s="224" t="s">
        <v>80</v>
      </c>
      <c r="N270" s="225" t="s">
        <v>52</v>
      </c>
      <c r="O270" s="87"/>
      <c r="P270" s="226">
        <f>O270*H270</f>
        <v>0</v>
      </c>
      <c r="Q270" s="226">
        <v>0</v>
      </c>
      <c r="R270" s="226">
        <f>Q270*H270</f>
        <v>0</v>
      </c>
      <c r="S270" s="226">
        <v>2.4100000000000001</v>
      </c>
      <c r="T270" s="227">
        <f>S270*H270</f>
        <v>291.79316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8" t="s">
        <v>153</v>
      </c>
      <c r="AT270" s="228" t="s">
        <v>142</v>
      </c>
      <c r="AU270" s="228" t="s">
        <v>92</v>
      </c>
      <c r="AY270" s="19" t="s">
        <v>139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90</v>
      </c>
      <c r="BK270" s="229">
        <f>ROUND(I270*H270,2)</f>
        <v>0</v>
      </c>
      <c r="BL270" s="19" t="s">
        <v>153</v>
      </c>
      <c r="BM270" s="228" t="s">
        <v>484</v>
      </c>
    </row>
    <row r="271" s="2" customFormat="1">
      <c r="A271" s="41"/>
      <c r="B271" s="42"/>
      <c r="C271" s="43"/>
      <c r="D271" s="230" t="s">
        <v>148</v>
      </c>
      <c r="E271" s="43"/>
      <c r="F271" s="231" t="s">
        <v>470</v>
      </c>
      <c r="G271" s="43"/>
      <c r="H271" s="43"/>
      <c r="I271" s="232"/>
      <c r="J271" s="43"/>
      <c r="K271" s="43"/>
      <c r="L271" s="47"/>
      <c r="M271" s="233"/>
      <c r="N271" s="23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148</v>
      </c>
      <c r="AU271" s="19" t="s">
        <v>92</v>
      </c>
    </row>
    <row r="272" s="2" customFormat="1">
      <c r="A272" s="41"/>
      <c r="B272" s="42"/>
      <c r="C272" s="43"/>
      <c r="D272" s="230" t="s">
        <v>149</v>
      </c>
      <c r="E272" s="43"/>
      <c r="F272" s="235" t="s">
        <v>485</v>
      </c>
      <c r="G272" s="43"/>
      <c r="H272" s="43"/>
      <c r="I272" s="232"/>
      <c r="J272" s="43"/>
      <c r="K272" s="43"/>
      <c r="L272" s="47"/>
      <c r="M272" s="233"/>
      <c r="N272" s="23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149</v>
      </c>
      <c r="AU272" s="19" t="s">
        <v>92</v>
      </c>
    </row>
    <row r="273" s="15" customFormat="1">
      <c r="A273" s="15"/>
      <c r="B273" s="261"/>
      <c r="C273" s="262"/>
      <c r="D273" s="230" t="s">
        <v>151</v>
      </c>
      <c r="E273" s="263" t="s">
        <v>80</v>
      </c>
      <c r="F273" s="264" t="s">
        <v>486</v>
      </c>
      <c r="G273" s="262"/>
      <c r="H273" s="263" t="s">
        <v>80</v>
      </c>
      <c r="I273" s="265"/>
      <c r="J273" s="262"/>
      <c r="K273" s="262"/>
      <c r="L273" s="266"/>
      <c r="M273" s="267"/>
      <c r="N273" s="268"/>
      <c r="O273" s="268"/>
      <c r="P273" s="268"/>
      <c r="Q273" s="268"/>
      <c r="R273" s="268"/>
      <c r="S273" s="268"/>
      <c r="T273" s="26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0" t="s">
        <v>151</v>
      </c>
      <c r="AU273" s="270" t="s">
        <v>92</v>
      </c>
      <c r="AV273" s="15" t="s">
        <v>90</v>
      </c>
      <c r="AW273" s="15" t="s">
        <v>42</v>
      </c>
      <c r="AX273" s="15" t="s">
        <v>82</v>
      </c>
      <c r="AY273" s="270" t="s">
        <v>139</v>
      </c>
    </row>
    <row r="274" s="15" customFormat="1">
      <c r="A274" s="15"/>
      <c r="B274" s="261"/>
      <c r="C274" s="262"/>
      <c r="D274" s="230" t="s">
        <v>151</v>
      </c>
      <c r="E274" s="263" t="s">
        <v>80</v>
      </c>
      <c r="F274" s="264" t="s">
        <v>487</v>
      </c>
      <c r="G274" s="262"/>
      <c r="H274" s="263" t="s">
        <v>80</v>
      </c>
      <c r="I274" s="265"/>
      <c r="J274" s="262"/>
      <c r="K274" s="262"/>
      <c r="L274" s="266"/>
      <c r="M274" s="267"/>
      <c r="N274" s="268"/>
      <c r="O274" s="268"/>
      <c r="P274" s="268"/>
      <c r="Q274" s="268"/>
      <c r="R274" s="268"/>
      <c r="S274" s="268"/>
      <c r="T274" s="269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0" t="s">
        <v>151</v>
      </c>
      <c r="AU274" s="270" t="s">
        <v>92</v>
      </c>
      <c r="AV274" s="15" t="s">
        <v>90</v>
      </c>
      <c r="AW274" s="15" t="s">
        <v>42</v>
      </c>
      <c r="AX274" s="15" t="s">
        <v>82</v>
      </c>
      <c r="AY274" s="270" t="s">
        <v>139</v>
      </c>
    </row>
    <row r="275" s="13" customFormat="1">
      <c r="A275" s="13"/>
      <c r="B275" s="236"/>
      <c r="C275" s="237"/>
      <c r="D275" s="230" t="s">
        <v>151</v>
      </c>
      <c r="E275" s="238" t="s">
        <v>80</v>
      </c>
      <c r="F275" s="239" t="s">
        <v>488</v>
      </c>
      <c r="G275" s="237"/>
      <c r="H275" s="240">
        <v>13.878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151</v>
      </c>
      <c r="AU275" s="246" t="s">
        <v>92</v>
      </c>
      <c r="AV275" s="13" t="s">
        <v>92</v>
      </c>
      <c r="AW275" s="13" t="s">
        <v>42</v>
      </c>
      <c r="AX275" s="13" t="s">
        <v>82</v>
      </c>
      <c r="AY275" s="246" t="s">
        <v>139</v>
      </c>
    </row>
    <row r="276" s="13" customFormat="1">
      <c r="A276" s="13"/>
      <c r="B276" s="236"/>
      <c r="C276" s="237"/>
      <c r="D276" s="230" t="s">
        <v>151</v>
      </c>
      <c r="E276" s="238" t="s">
        <v>80</v>
      </c>
      <c r="F276" s="239" t="s">
        <v>489</v>
      </c>
      <c r="G276" s="237"/>
      <c r="H276" s="240">
        <v>3.1579999999999999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151</v>
      </c>
      <c r="AU276" s="246" t="s">
        <v>92</v>
      </c>
      <c r="AV276" s="13" t="s">
        <v>92</v>
      </c>
      <c r="AW276" s="13" t="s">
        <v>42</v>
      </c>
      <c r="AX276" s="13" t="s">
        <v>82</v>
      </c>
      <c r="AY276" s="246" t="s">
        <v>139</v>
      </c>
    </row>
    <row r="277" s="13" customFormat="1">
      <c r="A277" s="13"/>
      <c r="B277" s="236"/>
      <c r="C277" s="237"/>
      <c r="D277" s="230" t="s">
        <v>151</v>
      </c>
      <c r="E277" s="238" t="s">
        <v>80</v>
      </c>
      <c r="F277" s="239" t="s">
        <v>490</v>
      </c>
      <c r="G277" s="237"/>
      <c r="H277" s="240">
        <v>0.85099999999999998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151</v>
      </c>
      <c r="AU277" s="246" t="s">
        <v>92</v>
      </c>
      <c r="AV277" s="13" t="s">
        <v>92</v>
      </c>
      <c r="AW277" s="13" t="s">
        <v>42</v>
      </c>
      <c r="AX277" s="13" t="s">
        <v>82</v>
      </c>
      <c r="AY277" s="246" t="s">
        <v>139</v>
      </c>
    </row>
    <row r="278" s="13" customFormat="1">
      <c r="A278" s="13"/>
      <c r="B278" s="236"/>
      <c r="C278" s="237"/>
      <c r="D278" s="230" t="s">
        <v>151</v>
      </c>
      <c r="E278" s="238" t="s">
        <v>80</v>
      </c>
      <c r="F278" s="239" t="s">
        <v>491</v>
      </c>
      <c r="G278" s="237"/>
      <c r="H278" s="240">
        <v>14.285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151</v>
      </c>
      <c r="AU278" s="246" t="s">
        <v>92</v>
      </c>
      <c r="AV278" s="13" t="s">
        <v>92</v>
      </c>
      <c r="AW278" s="13" t="s">
        <v>42</v>
      </c>
      <c r="AX278" s="13" t="s">
        <v>82</v>
      </c>
      <c r="AY278" s="246" t="s">
        <v>139</v>
      </c>
    </row>
    <row r="279" s="13" customFormat="1">
      <c r="A279" s="13"/>
      <c r="B279" s="236"/>
      <c r="C279" s="237"/>
      <c r="D279" s="230" t="s">
        <v>151</v>
      </c>
      <c r="E279" s="238" t="s">
        <v>80</v>
      </c>
      <c r="F279" s="239" t="s">
        <v>492</v>
      </c>
      <c r="G279" s="237"/>
      <c r="H279" s="240">
        <v>2.782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151</v>
      </c>
      <c r="AU279" s="246" t="s">
        <v>92</v>
      </c>
      <c r="AV279" s="13" t="s">
        <v>92</v>
      </c>
      <c r="AW279" s="13" t="s">
        <v>42</v>
      </c>
      <c r="AX279" s="13" t="s">
        <v>82</v>
      </c>
      <c r="AY279" s="246" t="s">
        <v>139</v>
      </c>
    </row>
    <row r="280" s="13" customFormat="1">
      <c r="A280" s="13"/>
      <c r="B280" s="236"/>
      <c r="C280" s="237"/>
      <c r="D280" s="230" t="s">
        <v>151</v>
      </c>
      <c r="E280" s="238" t="s">
        <v>80</v>
      </c>
      <c r="F280" s="239" t="s">
        <v>490</v>
      </c>
      <c r="G280" s="237"/>
      <c r="H280" s="240">
        <v>0.85099999999999998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151</v>
      </c>
      <c r="AU280" s="246" t="s">
        <v>92</v>
      </c>
      <c r="AV280" s="13" t="s">
        <v>92</v>
      </c>
      <c r="AW280" s="13" t="s">
        <v>42</v>
      </c>
      <c r="AX280" s="13" t="s">
        <v>82</v>
      </c>
      <c r="AY280" s="246" t="s">
        <v>139</v>
      </c>
    </row>
    <row r="281" s="13" customFormat="1">
      <c r="A281" s="13"/>
      <c r="B281" s="236"/>
      <c r="C281" s="237"/>
      <c r="D281" s="230" t="s">
        <v>151</v>
      </c>
      <c r="E281" s="238" t="s">
        <v>80</v>
      </c>
      <c r="F281" s="239" t="s">
        <v>493</v>
      </c>
      <c r="G281" s="237"/>
      <c r="H281" s="240">
        <v>8.1489999999999991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151</v>
      </c>
      <c r="AU281" s="246" t="s">
        <v>92</v>
      </c>
      <c r="AV281" s="13" t="s">
        <v>92</v>
      </c>
      <c r="AW281" s="13" t="s">
        <v>42</v>
      </c>
      <c r="AX281" s="13" t="s">
        <v>82</v>
      </c>
      <c r="AY281" s="246" t="s">
        <v>139</v>
      </c>
    </row>
    <row r="282" s="13" customFormat="1">
      <c r="A282" s="13"/>
      <c r="B282" s="236"/>
      <c r="C282" s="237"/>
      <c r="D282" s="230" t="s">
        <v>151</v>
      </c>
      <c r="E282" s="238" t="s">
        <v>80</v>
      </c>
      <c r="F282" s="239" t="s">
        <v>492</v>
      </c>
      <c r="G282" s="237"/>
      <c r="H282" s="240">
        <v>2.782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151</v>
      </c>
      <c r="AU282" s="246" t="s">
        <v>92</v>
      </c>
      <c r="AV282" s="13" t="s">
        <v>92</v>
      </c>
      <c r="AW282" s="13" t="s">
        <v>42</v>
      </c>
      <c r="AX282" s="13" t="s">
        <v>82</v>
      </c>
      <c r="AY282" s="246" t="s">
        <v>139</v>
      </c>
    </row>
    <row r="283" s="13" customFormat="1">
      <c r="A283" s="13"/>
      <c r="B283" s="236"/>
      <c r="C283" s="237"/>
      <c r="D283" s="230" t="s">
        <v>151</v>
      </c>
      <c r="E283" s="238" t="s">
        <v>80</v>
      </c>
      <c r="F283" s="239" t="s">
        <v>490</v>
      </c>
      <c r="G283" s="237"/>
      <c r="H283" s="240">
        <v>0.85099999999999998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151</v>
      </c>
      <c r="AU283" s="246" t="s">
        <v>92</v>
      </c>
      <c r="AV283" s="13" t="s">
        <v>92</v>
      </c>
      <c r="AW283" s="13" t="s">
        <v>42</v>
      </c>
      <c r="AX283" s="13" t="s">
        <v>82</v>
      </c>
      <c r="AY283" s="246" t="s">
        <v>139</v>
      </c>
    </row>
    <row r="284" s="13" customFormat="1">
      <c r="A284" s="13"/>
      <c r="B284" s="236"/>
      <c r="C284" s="237"/>
      <c r="D284" s="230" t="s">
        <v>151</v>
      </c>
      <c r="E284" s="238" t="s">
        <v>80</v>
      </c>
      <c r="F284" s="239" t="s">
        <v>491</v>
      </c>
      <c r="G284" s="237"/>
      <c r="H284" s="240">
        <v>14.285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151</v>
      </c>
      <c r="AU284" s="246" t="s">
        <v>92</v>
      </c>
      <c r="AV284" s="13" t="s">
        <v>92</v>
      </c>
      <c r="AW284" s="13" t="s">
        <v>42</v>
      </c>
      <c r="AX284" s="13" t="s">
        <v>82</v>
      </c>
      <c r="AY284" s="246" t="s">
        <v>139</v>
      </c>
    </row>
    <row r="285" s="15" customFormat="1">
      <c r="A285" s="15"/>
      <c r="B285" s="261"/>
      <c r="C285" s="262"/>
      <c r="D285" s="230" t="s">
        <v>151</v>
      </c>
      <c r="E285" s="263" t="s">
        <v>80</v>
      </c>
      <c r="F285" s="264" t="s">
        <v>494</v>
      </c>
      <c r="G285" s="262"/>
      <c r="H285" s="263" t="s">
        <v>80</v>
      </c>
      <c r="I285" s="265"/>
      <c r="J285" s="262"/>
      <c r="K285" s="262"/>
      <c r="L285" s="266"/>
      <c r="M285" s="267"/>
      <c r="N285" s="268"/>
      <c r="O285" s="268"/>
      <c r="P285" s="268"/>
      <c r="Q285" s="268"/>
      <c r="R285" s="268"/>
      <c r="S285" s="268"/>
      <c r="T285" s="269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0" t="s">
        <v>151</v>
      </c>
      <c r="AU285" s="270" t="s">
        <v>92</v>
      </c>
      <c r="AV285" s="15" t="s">
        <v>90</v>
      </c>
      <c r="AW285" s="15" t="s">
        <v>42</v>
      </c>
      <c r="AX285" s="15" t="s">
        <v>82</v>
      </c>
      <c r="AY285" s="270" t="s">
        <v>139</v>
      </c>
    </row>
    <row r="286" s="13" customFormat="1">
      <c r="A286" s="13"/>
      <c r="B286" s="236"/>
      <c r="C286" s="237"/>
      <c r="D286" s="230" t="s">
        <v>151</v>
      </c>
      <c r="E286" s="238" t="s">
        <v>80</v>
      </c>
      <c r="F286" s="239" t="s">
        <v>495</v>
      </c>
      <c r="G286" s="237"/>
      <c r="H286" s="240">
        <v>2.6499999999999999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151</v>
      </c>
      <c r="AU286" s="246" t="s">
        <v>92</v>
      </c>
      <c r="AV286" s="13" t="s">
        <v>92</v>
      </c>
      <c r="AW286" s="13" t="s">
        <v>42</v>
      </c>
      <c r="AX286" s="13" t="s">
        <v>82</v>
      </c>
      <c r="AY286" s="246" t="s">
        <v>139</v>
      </c>
    </row>
    <row r="287" s="13" customFormat="1">
      <c r="A287" s="13"/>
      <c r="B287" s="236"/>
      <c r="C287" s="237"/>
      <c r="D287" s="230" t="s">
        <v>151</v>
      </c>
      <c r="E287" s="238" t="s">
        <v>80</v>
      </c>
      <c r="F287" s="239" t="s">
        <v>496</v>
      </c>
      <c r="G287" s="237"/>
      <c r="H287" s="240">
        <v>7.6459999999999999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151</v>
      </c>
      <c r="AU287" s="246" t="s">
        <v>92</v>
      </c>
      <c r="AV287" s="13" t="s">
        <v>92</v>
      </c>
      <c r="AW287" s="13" t="s">
        <v>42</v>
      </c>
      <c r="AX287" s="13" t="s">
        <v>82</v>
      </c>
      <c r="AY287" s="246" t="s">
        <v>139</v>
      </c>
    </row>
    <row r="288" s="13" customFormat="1">
      <c r="A288" s="13"/>
      <c r="B288" s="236"/>
      <c r="C288" s="237"/>
      <c r="D288" s="230" t="s">
        <v>151</v>
      </c>
      <c r="E288" s="238" t="s">
        <v>80</v>
      </c>
      <c r="F288" s="239" t="s">
        <v>489</v>
      </c>
      <c r="G288" s="237"/>
      <c r="H288" s="240">
        <v>3.1579999999999999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151</v>
      </c>
      <c r="AU288" s="246" t="s">
        <v>92</v>
      </c>
      <c r="AV288" s="13" t="s">
        <v>92</v>
      </c>
      <c r="AW288" s="13" t="s">
        <v>42</v>
      </c>
      <c r="AX288" s="13" t="s">
        <v>82</v>
      </c>
      <c r="AY288" s="246" t="s">
        <v>139</v>
      </c>
    </row>
    <row r="289" s="13" customFormat="1">
      <c r="A289" s="13"/>
      <c r="B289" s="236"/>
      <c r="C289" s="237"/>
      <c r="D289" s="230" t="s">
        <v>151</v>
      </c>
      <c r="E289" s="238" t="s">
        <v>80</v>
      </c>
      <c r="F289" s="239" t="s">
        <v>490</v>
      </c>
      <c r="G289" s="237"/>
      <c r="H289" s="240">
        <v>0.85099999999999998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151</v>
      </c>
      <c r="AU289" s="246" t="s">
        <v>92</v>
      </c>
      <c r="AV289" s="13" t="s">
        <v>92</v>
      </c>
      <c r="AW289" s="13" t="s">
        <v>42</v>
      </c>
      <c r="AX289" s="13" t="s">
        <v>82</v>
      </c>
      <c r="AY289" s="246" t="s">
        <v>139</v>
      </c>
    </row>
    <row r="290" s="13" customFormat="1">
      <c r="A290" s="13"/>
      <c r="B290" s="236"/>
      <c r="C290" s="237"/>
      <c r="D290" s="230" t="s">
        <v>151</v>
      </c>
      <c r="E290" s="238" t="s">
        <v>80</v>
      </c>
      <c r="F290" s="239" t="s">
        <v>491</v>
      </c>
      <c r="G290" s="237"/>
      <c r="H290" s="240">
        <v>14.285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151</v>
      </c>
      <c r="AU290" s="246" t="s">
        <v>92</v>
      </c>
      <c r="AV290" s="13" t="s">
        <v>92</v>
      </c>
      <c r="AW290" s="13" t="s">
        <v>42</v>
      </c>
      <c r="AX290" s="13" t="s">
        <v>82</v>
      </c>
      <c r="AY290" s="246" t="s">
        <v>139</v>
      </c>
    </row>
    <row r="291" s="13" customFormat="1">
      <c r="A291" s="13"/>
      <c r="B291" s="236"/>
      <c r="C291" s="237"/>
      <c r="D291" s="230" t="s">
        <v>151</v>
      </c>
      <c r="E291" s="238" t="s">
        <v>80</v>
      </c>
      <c r="F291" s="239" t="s">
        <v>492</v>
      </c>
      <c r="G291" s="237"/>
      <c r="H291" s="240">
        <v>2.782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151</v>
      </c>
      <c r="AU291" s="246" t="s">
        <v>92</v>
      </c>
      <c r="AV291" s="13" t="s">
        <v>92</v>
      </c>
      <c r="AW291" s="13" t="s">
        <v>42</v>
      </c>
      <c r="AX291" s="13" t="s">
        <v>82</v>
      </c>
      <c r="AY291" s="246" t="s">
        <v>139</v>
      </c>
    </row>
    <row r="292" s="13" customFormat="1">
      <c r="A292" s="13"/>
      <c r="B292" s="236"/>
      <c r="C292" s="237"/>
      <c r="D292" s="230" t="s">
        <v>151</v>
      </c>
      <c r="E292" s="238" t="s">
        <v>80</v>
      </c>
      <c r="F292" s="239" t="s">
        <v>490</v>
      </c>
      <c r="G292" s="237"/>
      <c r="H292" s="240">
        <v>0.85099999999999998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151</v>
      </c>
      <c r="AU292" s="246" t="s">
        <v>92</v>
      </c>
      <c r="AV292" s="13" t="s">
        <v>92</v>
      </c>
      <c r="AW292" s="13" t="s">
        <v>42</v>
      </c>
      <c r="AX292" s="13" t="s">
        <v>82</v>
      </c>
      <c r="AY292" s="246" t="s">
        <v>139</v>
      </c>
    </row>
    <row r="293" s="13" customFormat="1">
      <c r="A293" s="13"/>
      <c r="B293" s="236"/>
      <c r="C293" s="237"/>
      <c r="D293" s="230" t="s">
        <v>151</v>
      </c>
      <c r="E293" s="238" t="s">
        <v>80</v>
      </c>
      <c r="F293" s="239" t="s">
        <v>493</v>
      </c>
      <c r="G293" s="237"/>
      <c r="H293" s="240">
        <v>8.1489999999999991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151</v>
      </c>
      <c r="AU293" s="246" t="s">
        <v>92</v>
      </c>
      <c r="AV293" s="13" t="s">
        <v>92</v>
      </c>
      <c r="AW293" s="13" t="s">
        <v>42</v>
      </c>
      <c r="AX293" s="13" t="s">
        <v>82</v>
      </c>
      <c r="AY293" s="246" t="s">
        <v>139</v>
      </c>
    </row>
    <row r="294" s="13" customFormat="1">
      <c r="A294" s="13"/>
      <c r="B294" s="236"/>
      <c r="C294" s="237"/>
      <c r="D294" s="230" t="s">
        <v>151</v>
      </c>
      <c r="E294" s="238" t="s">
        <v>80</v>
      </c>
      <c r="F294" s="239" t="s">
        <v>497</v>
      </c>
      <c r="G294" s="237"/>
      <c r="H294" s="240">
        <v>3.6070000000000002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151</v>
      </c>
      <c r="AU294" s="246" t="s">
        <v>92</v>
      </c>
      <c r="AV294" s="13" t="s">
        <v>92</v>
      </c>
      <c r="AW294" s="13" t="s">
        <v>42</v>
      </c>
      <c r="AX294" s="13" t="s">
        <v>82</v>
      </c>
      <c r="AY294" s="246" t="s">
        <v>139</v>
      </c>
    </row>
    <row r="295" s="15" customFormat="1">
      <c r="A295" s="15"/>
      <c r="B295" s="261"/>
      <c r="C295" s="262"/>
      <c r="D295" s="230" t="s">
        <v>151</v>
      </c>
      <c r="E295" s="263" t="s">
        <v>80</v>
      </c>
      <c r="F295" s="264" t="s">
        <v>498</v>
      </c>
      <c r="G295" s="262"/>
      <c r="H295" s="263" t="s">
        <v>80</v>
      </c>
      <c r="I295" s="265"/>
      <c r="J295" s="262"/>
      <c r="K295" s="262"/>
      <c r="L295" s="266"/>
      <c r="M295" s="267"/>
      <c r="N295" s="268"/>
      <c r="O295" s="268"/>
      <c r="P295" s="268"/>
      <c r="Q295" s="268"/>
      <c r="R295" s="268"/>
      <c r="S295" s="268"/>
      <c r="T295" s="269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70" t="s">
        <v>151</v>
      </c>
      <c r="AU295" s="270" t="s">
        <v>92</v>
      </c>
      <c r="AV295" s="15" t="s">
        <v>90</v>
      </c>
      <c r="AW295" s="15" t="s">
        <v>42</v>
      </c>
      <c r="AX295" s="15" t="s">
        <v>82</v>
      </c>
      <c r="AY295" s="270" t="s">
        <v>139</v>
      </c>
    </row>
    <row r="296" s="13" customFormat="1">
      <c r="A296" s="13"/>
      <c r="B296" s="236"/>
      <c r="C296" s="237"/>
      <c r="D296" s="230" t="s">
        <v>151</v>
      </c>
      <c r="E296" s="238" t="s">
        <v>80</v>
      </c>
      <c r="F296" s="239" t="s">
        <v>491</v>
      </c>
      <c r="G296" s="237"/>
      <c r="H296" s="240">
        <v>14.285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151</v>
      </c>
      <c r="AU296" s="246" t="s">
        <v>92</v>
      </c>
      <c r="AV296" s="13" t="s">
        <v>92</v>
      </c>
      <c r="AW296" s="13" t="s">
        <v>42</v>
      </c>
      <c r="AX296" s="13" t="s">
        <v>82</v>
      </c>
      <c r="AY296" s="246" t="s">
        <v>139</v>
      </c>
    </row>
    <row r="297" s="13" customFormat="1">
      <c r="A297" s="13"/>
      <c r="B297" s="236"/>
      <c r="C297" s="237"/>
      <c r="D297" s="230" t="s">
        <v>151</v>
      </c>
      <c r="E297" s="238" t="s">
        <v>80</v>
      </c>
      <c r="F297" s="239" t="s">
        <v>499</v>
      </c>
      <c r="G297" s="237"/>
      <c r="H297" s="240">
        <v>0.93999999999999995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151</v>
      </c>
      <c r="AU297" s="246" t="s">
        <v>92</v>
      </c>
      <c r="AV297" s="13" t="s">
        <v>92</v>
      </c>
      <c r="AW297" s="13" t="s">
        <v>42</v>
      </c>
      <c r="AX297" s="13" t="s">
        <v>82</v>
      </c>
      <c r="AY297" s="246" t="s">
        <v>139</v>
      </c>
    </row>
    <row r="298" s="14" customFormat="1">
      <c r="A298" s="14"/>
      <c r="B298" s="247"/>
      <c r="C298" s="248"/>
      <c r="D298" s="230" t="s">
        <v>151</v>
      </c>
      <c r="E298" s="249" t="s">
        <v>80</v>
      </c>
      <c r="F298" s="250" t="s">
        <v>152</v>
      </c>
      <c r="G298" s="248"/>
      <c r="H298" s="251">
        <v>121.07599999999998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7" t="s">
        <v>151</v>
      </c>
      <c r="AU298" s="257" t="s">
        <v>92</v>
      </c>
      <c r="AV298" s="14" t="s">
        <v>153</v>
      </c>
      <c r="AW298" s="14" t="s">
        <v>42</v>
      </c>
      <c r="AX298" s="14" t="s">
        <v>90</v>
      </c>
      <c r="AY298" s="257" t="s">
        <v>139</v>
      </c>
    </row>
    <row r="299" s="2" customFormat="1" ht="14.4" customHeight="1">
      <c r="A299" s="41"/>
      <c r="B299" s="42"/>
      <c r="C299" s="217" t="s">
        <v>500</v>
      </c>
      <c r="D299" s="217" t="s">
        <v>142</v>
      </c>
      <c r="E299" s="218" t="s">
        <v>467</v>
      </c>
      <c r="F299" s="219" t="s">
        <v>468</v>
      </c>
      <c r="G299" s="220" t="s">
        <v>351</v>
      </c>
      <c r="H299" s="221">
        <v>57.341999999999999</v>
      </c>
      <c r="I299" s="222"/>
      <c r="J299" s="223">
        <f>ROUND(I299*H299,2)</f>
        <v>0</v>
      </c>
      <c r="K299" s="219" t="s">
        <v>145</v>
      </c>
      <c r="L299" s="47"/>
      <c r="M299" s="224" t="s">
        <v>80</v>
      </c>
      <c r="N299" s="225" t="s">
        <v>52</v>
      </c>
      <c r="O299" s="87"/>
      <c r="P299" s="226">
        <f>O299*H299</f>
        <v>0</v>
      </c>
      <c r="Q299" s="226">
        <v>0</v>
      </c>
      <c r="R299" s="226">
        <f>Q299*H299</f>
        <v>0</v>
      </c>
      <c r="S299" s="226">
        <v>2.4100000000000001</v>
      </c>
      <c r="T299" s="227">
        <f>S299*H299</f>
        <v>138.19422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8" t="s">
        <v>153</v>
      </c>
      <c r="AT299" s="228" t="s">
        <v>142</v>
      </c>
      <c r="AU299" s="228" t="s">
        <v>92</v>
      </c>
      <c r="AY299" s="19" t="s">
        <v>139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90</v>
      </c>
      <c r="BK299" s="229">
        <f>ROUND(I299*H299,2)</f>
        <v>0</v>
      </c>
      <c r="BL299" s="19" t="s">
        <v>153</v>
      </c>
      <c r="BM299" s="228" t="s">
        <v>501</v>
      </c>
    </row>
    <row r="300" s="2" customFormat="1">
      <c r="A300" s="41"/>
      <c r="B300" s="42"/>
      <c r="C300" s="43"/>
      <c r="D300" s="230" t="s">
        <v>148</v>
      </c>
      <c r="E300" s="43"/>
      <c r="F300" s="231" t="s">
        <v>470</v>
      </c>
      <c r="G300" s="43"/>
      <c r="H300" s="43"/>
      <c r="I300" s="232"/>
      <c r="J300" s="43"/>
      <c r="K300" s="43"/>
      <c r="L300" s="47"/>
      <c r="M300" s="233"/>
      <c r="N300" s="23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148</v>
      </c>
      <c r="AU300" s="19" t="s">
        <v>92</v>
      </c>
    </row>
    <row r="301" s="2" customFormat="1">
      <c r="A301" s="41"/>
      <c r="B301" s="42"/>
      <c r="C301" s="43"/>
      <c r="D301" s="230" t="s">
        <v>149</v>
      </c>
      <c r="E301" s="43"/>
      <c r="F301" s="235" t="s">
        <v>502</v>
      </c>
      <c r="G301" s="43"/>
      <c r="H301" s="43"/>
      <c r="I301" s="232"/>
      <c r="J301" s="43"/>
      <c r="K301" s="43"/>
      <c r="L301" s="47"/>
      <c r="M301" s="233"/>
      <c r="N301" s="23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149</v>
      </c>
      <c r="AU301" s="19" t="s">
        <v>92</v>
      </c>
    </row>
    <row r="302" s="15" customFormat="1">
      <c r="A302" s="15"/>
      <c r="B302" s="261"/>
      <c r="C302" s="262"/>
      <c r="D302" s="230" t="s">
        <v>151</v>
      </c>
      <c r="E302" s="263" t="s">
        <v>80</v>
      </c>
      <c r="F302" s="264" t="s">
        <v>503</v>
      </c>
      <c r="G302" s="262"/>
      <c r="H302" s="263" t="s">
        <v>80</v>
      </c>
      <c r="I302" s="265"/>
      <c r="J302" s="262"/>
      <c r="K302" s="262"/>
      <c r="L302" s="266"/>
      <c r="M302" s="267"/>
      <c r="N302" s="268"/>
      <c r="O302" s="268"/>
      <c r="P302" s="268"/>
      <c r="Q302" s="268"/>
      <c r="R302" s="268"/>
      <c r="S302" s="268"/>
      <c r="T302" s="269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0" t="s">
        <v>151</v>
      </c>
      <c r="AU302" s="270" t="s">
        <v>92</v>
      </c>
      <c r="AV302" s="15" t="s">
        <v>90</v>
      </c>
      <c r="AW302" s="15" t="s">
        <v>42</v>
      </c>
      <c r="AX302" s="15" t="s">
        <v>82</v>
      </c>
      <c r="AY302" s="270" t="s">
        <v>139</v>
      </c>
    </row>
    <row r="303" s="13" customFormat="1">
      <c r="A303" s="13"/>
      <c r="B303" s="236"/>
      <c r="C303" s="237"/>
      <c r="D303" s="230" t="s">
        <v>151</v>
      </c>
      <c r="E303" s="238" t="s">
        <v>80</v>
      </c>
      <c r="F303" s="239" t="s">
        <v>504</v>
      </c>
      <c r="G303" s="237"/>
      <c r="H303" s="240">
        <v>2.843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151</v>
      </c>
      <c r="AU303" s="246" t="s">
        <v>92</v>
      </c>
      <c r="AV303" s="13" t="s">
        <v>92</v>
      </c>
      <c r="AW303" s="13" t="s">
        <v>42</v>
      </c>
      <c r="AX303" s="13" t="s">
        <v>82</v>
      </c>
      <c r="AY303" s="246" t="s">
        <v>139</v>
      </c>
    </row>
    <row r="304" s="13" customFormat="1">
      <c r="A304" s="13"/>
      <c r="B304" s="236"/>
      <c r="C304" s="237"/>
      <c r="D304" s="230" t="s">
        <v>151</v>
      </c>
      <c r="E304" s="238" t="s">
        <v>80</v>
      </c>
      <c r="F304" s="239" t="s">
        <v>505</v>
      </c>
      <c r="G304" s="237"/>
      <c r="H304" s="240">
        <v>11.914999999999999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151</v>
      </c>
      <c r="AU304" s="246" t="s">
        <v>92</v>
      </c>
      <c r="AV304" s="13" t="s">
        <v>92</v>
      </c>
      <c r="AW304" s="13" t="s">
        <v>42</v>
      </c>
      <c r="AX304" s="13" t="s">
        <v>82</v>
      </c>
      <c r="AY304" s="246" t="s">
        <v>139</v>
      </c>
    </row>
    <row r="305" s="13" customFormat="1">
      <c r="A305" s="13"/>
      <c r="B305" s="236"/>
      <c r="C305" s="237"/>
      <c r="D305" s="230" t="s">
        <v>151</v>
      </c>
      <c r="E305" s="238" t="s">
        <v>80</v>
      </c>
      <c r="F305" s="239" t="s">
        <v>506</v>
      </c>
      <c r="G305" s="237"/>
      <c r="H305" s="240">
        <v>15.605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151</v>
      </c>
      <c r="AU305" s="246" t="s">
        <v>92</v>
      </c>
      <c r="AV305" s="13" t="s">
        <v>92</v>
      </c>
      <c r="AW305" s="13" t="s">
        <v>42</v>
      </c>
      <c r="AX305" s="13" t="s">
        <v>82</v>
      </c>
      <c r="AY305" s="246" t="s">
        <v>139</v>
      </c>
    </row>
    <row r="306" s="13" customFormat="1">
      <c r="A306" s="13"/>
      <c r="B306" s="236"/>
      <c r="C306" s="237"/>
      <c r="D306" s="230" t="s">
        <v>151</v>
      </c>
      <c r="E306" s="238" t="s">
        <v>80</v>
      </c>
      <c r="F306" s="239" t="s">
        <v>507</v>
      </c>
      <c r="G306" s="237"/>
      <c r="H306" s="240">
        <v>26.978999999999999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151</v>
      </c>
      <c r="AU306" s="246" t="s">
        <v>92</v>
      </c>
      <c r="AV306" s="13" t="s">
        <v>92</v>
      </c>
      <c r="AW306" s="13" t="s">
        <v>42</v>
      </c>
      <c r="AX306" s="13" t="s">
        <v>82</v>
      </c>
      <c r="AY306" s="246" t="s">
        <v>139</v>
      </c>
    </row>
    <row r="307" s="14" customFormat="1">
      <c r="A307" s="14"/>
      <c r="B307" s="247"/>
      <c r="C307" s="248"/>
      <c r="D307" s="230" t="s">
        <v>151</v>
      </c>
      <c r="E307" s="249" t="s">
        <v>80</v>
      </c>
      <c r="F307" s="250" t="s">
        <v>152</v>
      </c>
      <c r="G307" s="248"/>
      <c r="H307" s="251">
        <v>57.341999999999999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7" t="s">
        <v>151</v>
      </c>
      <c r="AU307" s="257" t="s">
        <v>92</v>
      </c>
      <c r="AV307" s="14" t="s">
        <v>153</v>
      </c>
      <c r="AW307" s="14" t="s">
        <v>42</v>
      </c>
      <c r="AX307" s="14" t="s">
        <v>90</v>
      </c>
      <c r="AY307" s="257" t="s">
        <v>139</v>
      </c>
    </row>
    <row r="308" s="2" customFormat="1" ht="14.4" customHeight="1">
      <c r="A308" s="41"/>
      <c r="B308" s="42"/>
      <c r="C308" s="217" t="s">
        <v>508</v>
      </c>
      <c r="D308" s="217" t="s">
        <v>142</v>
      </c>
      <c r="E308" s="218" t="s">
        <v>467</v>
      </c>
      <c r="F308" s="219" t="s">
        <v>468</v>
      </c>
      <c r="G308" s="220" t="s">
        <v>351</v>
      </c>
      <c r="H308" s="221">
        <v>9.2349999999999994</v>
      </c>
      <c r="I308" s="222"/>
      <c r="J308" s="223">
        <f>ROUND(I308*H308,2)</f>
        <v>0</v>
      </c>
      <c r="K308" s="219" t="s">
        <v>145</v>
      </c>
      <c r="L308" s="47"/>
      <c r="M308" s="224" t="s">
        <v>80</v>
      </c>
      <c r="N308" s="225" t="s">
        <v>52</v>
      </c>
      <c r="O308" s="87"/>
      <c r="P308" s="226">
        <f>O308*H308</f>
        <v>0</v>
      </c>
      <c r="Q308" s="226">
        <v>0</v>
      </c>
      <c r="R308" s="226">
        <f>Q308*H308</f>
        <v>0</v>
      </c>
      <c r="S308" s="226">
        <v>2.4100000000000001</v>
      </c>
      <c r="T308" s="227">
        <f>S308*H308</f>
        <v>22.256350000000001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8" t="s">
        <v>153</v>
      </c>
      <c r="AT308" s="228" t="s">
        <v>142</v>
      </c>
      <c r="AU308" s="228" t="s">
        <v>92</v>
      </c>
      <c r="AY308" s="19" t="s">
        <v>139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90</v>
      </c>
      <c r="BK308" s="229">
        <f>ROUND(I308*H308,2)</f>
        <v>0</v>
      </c>
      <c r="BL308" s="19" t="s">
        <v>153</v>
      </c>
      <c r="BM308" s="228" t="s">
        <v>509</v>
      </c>
    </row>
    <row r="309" s="2" customFormat="1">
      <c r="A309" s="41"/>
      <c r="B309" s="42"/>
      <c r="C309" s="43"/>
      <c r="D309" s="230" t="s">
        <v>148</v>
      </c>
      <c r="E309" s="43"/>
      <c r="F309" s="231" t="s">
        <v>470</v>
      </c>
      <c r="G309" s="43"/>
      <c r="H309" s="43"/>
      <c r="I309" s="232"/>
      <c r="J309" s="43"/>
      <c r="K309" s="43"/>
      <c r="L309" s="47"/>
      <c r="M309" s="233"/>
      <c r="N309" s="23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19" t="s">
        <v>148</v>
      </c>
      <c r="AU309" s="19" t="s">
        <v>92</v>
      </c>
    </row>
    <row r="310" s="2" customFormat="1">
      <c r="A310" s="41"/>
      <c r="B310" s="42"/>
      <c r="C310" s="43"/>
      <c r="D310" s="230" t="s">
        <v>149</v>
      </c>
      <c r="E310" s="43"/>
      <c r="F310" s="235" t="s">
        <v>510</v>
      </c>
      <c r="G310" s="43"/>
      <c r="H310" s="43"/>
      <c r="I310" s="232"/>
      <c r="J310" s="43"/>
      <c r="K310" s="43"/>
      <c r="L310" s="47"/>
      <c r="M310" s="233"/>
      <c r="N310" s="23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149</v>
      </c>
      <c r="AU310" s="19" t="s">
        <v>92</v>
      </c>
    </row>
    <row r="311" s="15" customFormat="1">
      <c r="A311" s="15"/>
      <c r="B311" s="261"/>
      <c r="C311" s="262"/>
      <c r="D311" s="230" t="s">
        <v>151</v>
      </c>
      <c r="E311" s="263" t="s">
        <v>80</v>
      </c>
      <c r="F311" s="264" t="s">
        <v>511</v>
      </c>
      <c r="G311" s="262"/>
      <c r="H311" s="263" t="s">
        <v>80</v>
      </c>
      <c r="I311" s="265"/>
      <c r="J311" s="262"/>
      <c r="K311" s="262"/>
      <c r="L311" s="266"/>
      <c r="M311" s="267"/>
      <c r="N311" s="268"/>
      <c r="O311" s="268"/>
      <c r="P311" s="268"/>
      <c r="Q311" s="268"/>
      <c r="R311" s="268"/>
      <c r="S311" s="268"/>
      <c r="T311" s="26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0" t="s">
        <v>151</v>
      </c>
      <c r="AU311" s="270" t="s">
        <v>92</v>
      </c>
      <c r="AV311" s="15" t="s">
        <v>90</v>
      </c>
      <c r="AW311" s="15" t="s">
        <v>42</v>
      </c>
      <c r="AX311" s="15" t="s">
        <v>82</v>
      </c>
      <c r="AY311" s="270" t="s">
        <v>139</v>
      </c>
    </row>
    <row r="312" s="13" customFormat="1">
      <c r="A312" s="13"/>
      <c r="B312" s="236"/>
      <c r="C312" s="237"/>
      <c r="D312" s="230" t="s">
        <v>151</v>
      </c>
      <c r="E312" s="238" t="s">
        <v>80</v>
      </c>
      <c r="F312" s="239" t="s">
        <v>512</v>
      </c>
      <c r="G312" s="237"/>
      <c r="H312" s="240">
        <v>7.0010000000000003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151</v>
      </c>
      <c r="AU312" s="246" t="s">
        <v>92</v>
      </c>
      <c r="AV312" s="13" t="s">
        <v>92</v>
      </c>
      <c r="AW312" s="13" t="s">
        <v>42</v>
      </c>
      <c r="AX312" s="13" t="s">
        <v>82</v>
      </c>
      <c r="AY312" s="246" t="s">
        <v>139</v>
      </c>
    </row>
    <row r="313" s="13" customFormat="1">
      <c r="A313" s="13"/>
      <c r="B313" s="236"/>
      <c r="C313" s="237"/>
      <c r="D313" s="230" t="s">
        <v>151</v>
      </c>
      <c r="E313" s="238" t="s">
        <v>80</v>
      </c>
      <c r="F313" s="239" t="s">
        <v>513</v>
      </c>
      <c r="G313" s="237"/>
      <c r="H313" s="240">
        <v>2.234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151</v>
      </c>
      <c r="AU313" s="246" t="s">
        <v>92</v>
      </c>
      <c r="AV313" s="13" t="s">
        <v>92</v>
      </c>
      <c r="AW313" s="13" t="s">
        <v>42</v>
      </c>
      <c r="AX313" s="13" t="s">
        <v>82</v>
      </c>
      <c r="AY313" s="246" t="s">
        <v>139</v>
      </c>
    </row>
    <row r="314" s="14" customFormat="1">
      <c r="A314" s="14"/>
      <c r="B314" s="247"/>
      <c r="C314" s="248"/>
      <c r="D314" s="230" t="s">
        <v>151</v>
      </c>
      <c r="E314" s="249" t="s">
        <v>80</v>
      </c>
      <c r="F314" s="250" t="s">
        <v>152</v>
      </c>
      <c r="G314" s="248"/>
      <c r="H314" s="251">
        <v>9.2349999999999994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7" t="s">
        <v>151</v>
      </c>
      <c r="AU314" s="257" t="s">
        <v>92</v>
      </c>
      <c r="AV314" s="14" t="s">
        <v>153</v>
      </c>
      <c r="AW314" s="14" t="s">
        <v>42</v>
      </c>
      <c r="AX314" s="14" t="s">
        <v>90</v>
      </c>
      <c r="AY314" s="257" t="s">
        <v>139</v>
      </c>
    </row>
    <row r="315" s="12" customFormat="1" ht="22.8" customHeight="1">
      <c r="A315" s="12"/>
      <c r="B315" s="201"/>
      <c r="C315" s="202"/>
      <c r="D315" s="203" t="s">
        <v>81</v>
      </c>
      <c r="E315" s="215" t="s">
        <v>514</v>
      </c>
      <c r="F315" s="215" t="s">
        <v>515</v>
      </c>
      <c r="G315" s="202"/>
      <c r="H315" s="202"/>
      <c r="I315" s="205"/>
      <c r="J315" s="216">
        <f>BK315</f>
        <v>0</v>
      </c>
      <c r="K315" s="202"/>
      <c r="L315" s="207"/>
      <c r="M315" s="208"/>
      <c r="N315" s="209"/>
      <c r="O315" s="209"/>
      <c r="P315" s="210">
        <f>SUM(P316:P563)</f>
        <v>0</v>
      </c>
      <c r="Q315" s="209"/>
      <c r="R315" s="210">
        <f>SUM(R316:R563)</f>
        <v>0</v>
      </c>
      <c r="S315" s="209"/>
      <c r="T315" s="211">
        <f>SUM(T316:T563)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2" t="s">
        <v>90</v>
      </c>
      <c r="AT315" s="213" t="s">
        <v>81</v>
      </c>
      <c r="AU315" s="213" t="s">
        <v>90</v>
      </c>
      <c r="AY315" s="212" t="s">
        <v>139</v>
      </c>
      <c r="BK315" s="214">
        <f>SUM(BK316:BK563)</f>
        <v>0</v>
      </c>
    </row>
    <row r="316" s="2" customFormat="1" ht="14.4" customHeight="1">
      <c r="A316" s="41"/>
      <c r="B316" s="42"/>
      <c r="C316" s="217" t="s">
        <v>516</v>
      </c>
      <c r="D316" s="217" t="s">
        <v>142</v>
      </c>
      <c r="E316" s="218" t="s">
        <v>517</v>
      </c>
      <c r="F316" s="219" t="s">
        <v>518</v>
      </c>
      <c r="G316" s="220" t="s">
        <v>380</v>
      </c>
      <c r="H316" s="221">
        <v>756.27200000000005</v>
      </c>
      <c r="I316" s="222"/>
      <c r="J316" s="223">
        <f>ROUND(I316*H316,2)</f>
        <v>0</v>
      </c>
      <c r="K316" s="219" t="s">
        <v>145</v>
      </c>
      <c r="L316" s="47"/>
      <c r="M316" s="224" t="s">
        <v>80</v>
      </c>
      <c r="N316" s="225" t="s">
        <v>52</v>
      </c>
      <c r="O316" s="87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8" t="s">
        <v>153</v>
      </c>
      <c r="AT316" s="228" t="s">
        <v>142</v>
      </c>
      <c r="AU316" s="228" t="s">
        <v>92</v>
      </c>
      <c r="AY316" s="19" t="s">
        <v>139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90</v>
      </c>
      <c r="BK316" s="229">
        <f>ROUND(I316*H316,2)</f>
        <v>0</v>
      </c>
      <c r="BL316" s="19" t="s">
        <v>153</v>
      </c>
      <c r="BM316" s="228" t="s">
        <v>519</v>
      </c>
    </row>
    <row r="317" s="2" customFormat="1">
      <c r="A317" s="41"/>
      <c r="B317" s="42"/>
      <c r="C317" s="43"/>
      <c r="D317" s="230" t="s">
        <v>148</v>
      </c>
      <c r="E317" s="43"/>
      <c r="F317" s="231" t="s">
        <v>520</v>
      </c>
      <c r="G317" s="43"/>
      <c r="H317" s="43"/>
      <c r="I317" s="232"/>
      <c r="J317" s="43"/>
      <c r="K317" s="43"/>
      <c r="L317" s="47"/>
      <c r="M317" s="233"/>
      <c r="N317" s="23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148</v>
      </c>
      <c r="AU317" s="19" t="s">
        <v>92</v>
      </c>
    </row>
    <row r="318" s="2" customFormat="1">
      <c r="A318" s="41"/>
      <c r="B318" s="42"/>
      <c r="C318" s="43"/>
      <c r="D318" s="230" t="s">
        <v>149</v>
      </c>
      <c r="E318" s="43"/>
      <c r="F318" s="235" t="s">
        <v>521</v>
      </c>
      <c r="G318" s="43"/>
      <c r="H318" s="43"/>
      <c r="I318" s="232"/>
      <c r="J318" s="43"/>
      <c r="K318" s="43"/>
      <c r="L318" s="47"/>
      <c r="M318" s="233"/>
      <c r="N318" s="23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149</v>
      </c>
      <c r="AU318" s="19" t="s">
        <v>92</v>
      </c>
    </row>
    <row r="319" s="15" customFormat="1">
      <c r="A319" s="15"/>
      <c r="B319" s="261"/>
      <c r="C319" s="262"/>
      <c r="D319" s="230" t="s">
        <v>151</v>
      </c>
      <c r="E319" s="263" t="s">
        <v>80</v>
      </c>
      <c r="F319" s="264" t="s">
        <v>522</v>
      </c>
      <c r="G319" s="262"/>
      <c r="H319" s="263" t="s">
        <v>80</v>
      </c>
      <c r="I319" s="265"/>
      <c r="J319" s="262"/>
      <c r="K319" s="262"/>
      <c r="L319" s="266"/>
      <c r="M319" s="267"/>
      <c r="N319" s="268"/>
      <c r="O319" s="268"/>
      <c r="P319" s="268"/>
      <c r="Q319" s="268"/>
      <c r="R319" s="268"/>
      <c r="S319" s="268"/>
      <c r="T319" s="269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0" t="s">
        <v>151</v>
      </c>
      <c r="AU319" s="270" t="s">
        <v>92</v>
      </c>
      <c r="AV319" s="15" t="s">
        <v>90</v>
      </c>
      <c r="AW319" s="15" t="s">
        <v>42</v>
      </c>
      <c r="AX319" s="15" t="s">
        <v>82</v>
      </c>
      <c r="AY319" s="270" t="s">
        <v>139</v>
      </c>
    </row>
    <row r="320" s="13" customFormat="1">
      <c r="A320" s="13"/>
      <c r="B320" s="236"/>
      <c r="C320" s="237"/>
      <c r="D320" s="230" t="s">
        <v>151</v>
      </c>
      <c r="E320" s="238" t="s">
        <v>80</v>
      </c>
      <c r="F320" s="239" t="s">
        <v>523</v>
      </c>
      <c r="G320" s="237"/>
      <c r="H320" s="240">
        <v>250.691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151</v>
      </c>
      <c r="AU320" s="246" t="s">
        <v>92</v>
      </c>
      <c r="AV320" s="13" t="s">
        <v>92</v>
      </c>
      <c r="AW320" s="13" t="s">
        <v>42</v>
      </c>
      <c r="AX320" s="13" t="s">
        <v>82</v>
      </c>
      <c r="AY320" s="246" t="s">
        <v>139</v>
      </c>
    </row>
    <row r="321" s="15" customFormat="1">
      <c r="A321" s="15"/>
      <c r="B321" s="261"/>
      <c r="C321" s="262"/>
      <c r="D321" s="230" t="s">
        <v>151</v>
      </c>
      <c r="E321" s="263" t="s">
        <v>80</v>
      </c>
      <c r="F321" s="264" t="s">
        <v>524</v>
      </c>
      <c r="G321" s="262"/>
      <c r="H321" s="263" t="s">
        <v>80</v>
      </c>
      <c r="I321" s="265"/>
      <c r="J321" s="262"/>
      <c r="K321" s="262"/>
      <c r="L321" s="266"/>
      <c r="M321" s="267"/>
      <c r="N321" s="268"/>
      <c r="O321" s="268"/>
      <c r="P321" s="268"/>
      <c r="Q321" s="268"/>
      <c r="R321" s="268"/>
      <c r="S321" s="268"/>
      <c r="T321" s="26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0" t="s">
        <v>151</v>
      </c>
      <c r="AU321" s="270" t="s">
        <v>92</v>
      </c>
      <c r="AV321" s="15" t="s">
        <v>90</v>
      </c>
      <c r="AW321" s="15" t="s">
        <v>42</v>
      </c>
      <c r="AX321" s="15" t="s">
        <v>82</v>
      </c>
      <c r="AY321" s="270" t="s">
        <v>139</v>
      </c>
    </row>
    <row r="322" s="13" customFormat="1">
      <c r="A322" s="13"/>
      <c r="B322" s="236"/>
      <c r="C322" s="237"/>
      <c r="D322" s="230" t="s">
        <v>151</v>
      </c>
      <c r="E322" s="238" t="s">
        <v>80</v>
      </c>
      <c r="F322" s="239" t="s">
        <v>525</v>
      </c>
      <c r="G322" s="237"/>
      <c r="H322" s="240">
        <v>53.338000000000001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151</v>
      </c>
      <c r="AU322" s="246" t="s">
        <v>92</v>
      </c>
      <c r="AV322" s="13" t="s">
        <v>92</v>
      </c>
      <c r="AW322" s="13" t="s">
        <v>42</v>
      </c>
      <c r="AX322" s="13" t="s">
        <v>82</v>
      </c>
      <c r="AY322" s="246" t="s">
        <v>139</v>
      </c>
    </row>
    <row r="323" s="15" customFormat="1">
      <c r="A323" s="15"/>
      <c r="B323" s="261"/>
      <c r="C323" s="262"/>
      <c r="D323" s="230" t="s">
        <v>151</v>
      </c>
      <c r="E323" s="263" t="s">
        <v>80</v>
      </c>
      <c r="F323" s="264" t="s">
        <v>526</v>
      </c>
      <c r="G323" s="262"/>
      <c r="H323" s="263" t="s">
        <v>80</v>
      </c>
      <c r="I323" s="265"/>
      <c r="J323" s="262"/>
      <c r="K323" s="262"/>
      <c r="L323" s="266"/>
      <c r="M323" s="267"/>
      <c r="N323" s="268"/>
      <c r="O323" s="268"/>
      <c r="P323" s="268"/>
      <c r="Q323" s="268"/>
      <c r="R323" s="268"/>
      <c r="S323" s="268"/>
      <c r="T323" s="269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0" t="s">
        <v>151</v>
      </c>
      <c r="AU323" s="270" t="s">
        <v>92</v>
      </c>
      <c r="AV323" s="15" t="s">
        <v>90</v>
      </c>
      <c r="AW323" s="15" t="s">
        <v>42</v>
      </c>
      <c r="AX323" s="15" t="s">
        <v>82</v>
      </c>
      <c r="AY323" s="270" t="s">
        <v>139</v>
      </c>
    </row>
    <row r="324" s="13" customFormat="1">
      <c r="A324" s="13"/>
      <c r="B324" s="236"/>
      <c r="C324" s="237"/>
      <c r="D324" s="230" t="s">
        <v>151</v>
      </c>
      <c r="E324" s="238" t="s">
        <v>80</v>
      </c>
      <c r="F324" s="239" t="s">
        <v>527</v>
      </c>
      <c r="G324" s="237"/>
      <c r="H324" s="240">
        <v>291.79300000000001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151</v>
      </c>
      <c r="AU324" s="246" t="s">
        <v>92</v>
      </c>
      <c r="AV324" s="13" t="s">
        <v>92</v>
      </c>
      <c r="AW324" s="13" t="s">
        <v>42</v>
      </c>
      <c r="AX324" s="13" t="s">
        <v>82</v>
      </c>
      <c r="AY324" s="246" t="s">
        <v>139</v>
      </c>
    </row>
    <row r="325" s="15" customFormat="1">
      <c r="A325" s="15"/>
      <c r="B325" s="261"/>
      <c r="C325" s="262"/>
      <c r="D325" s="230" t="s">
        <v>151</v>
      </c>
      <c r="E325" s="263" t="s">
        <v>80</v>
      </c>
      <c r="F325" s="264" t="s">
        <v>528</v>
      </c>
      <c r="G325" s="262"/>
      <c r="H325" s="263" t="s">
        <v>80</v>
      </c>
      <c r="I325" s="265"/>
      <c r="J325" s="262"/>
      <c r="K325" s="262"/>
      <c r="L325" s="266"/>
      <c r="M325" s="267"/>
      <c r="N325" s="268"/>
      <c r="O325" s="268"/>
      <c r="P325" s="268"/>
      <c r="Q325" s="268"/>
      <c r="R325" s="268"/>
      <c r="S325" s="268"/>
      <c r="T325" s="269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0" t="s">
        <v>151</v>
      </c>
      <c r="AU325" s="270" t="s">
        <v>92</v>
      </c>
      <c r="AV325" s="15" t="s">
        <v>90</v>
      </c>
      <c r="AW325" s="15" t="s">
        <v>42</v>
      </c>
      <c r="AX325" s="15" t="s">
        <v>82</v>
      </c>
      <c r="AY325" s="270" t="s">
        <v>139</v>
      </c>
    </row>
    <row r="326" s="13" customFormat="1">
      <c r="A326" s="13"/>
      <c r="B326" s="236"/>
      <c r="C326" s="237"/>
      <c r="D326" s="230" t="s">
        <v>151</v>
      </c>
      <c r="E326" s="238" t="s">
        <v>80</v>
      </c>
      <c r="F326" s="239" t="s">
        <v>529</v>
      </c>
      <c r="G326" s="237"/>
      <c r="H326" s="240">
        <v>138.19399999999999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151</v>
      </c>
      <c r="AU326" s="246" t="s">
        <v>92</v>
      </c>
      <c r="AV326" s="13" t="s">
        <v>92</v>
      </c>
      <c r="AW326" s="13" t="s">
        <v>42</v>
      </c>
      <c r="AX326" s="13" t="s">
        <v>82</v>
      </c>
      <c r="AY326" s="246" t="s">
        <v>139</v>
      </c>
    </row>
    <row r="327" s="15" customFormat="1">
      <c r="A327" s="15"/>
      <c r="B327" s="261"/>
      <c r="C327" s="262"/>
      <c r="D327" s="230" t="s">
        <v>151</v>
      </c>
      <c r="E327" s="263" t="s">
        <v>80</v>
      </c>
      <c r="F327" s="264" t="s">
        <v>530</v>
      </c>
      <c r="G327" s="262"/>
      <c r="H327" s="263" t="s">
        <v>80</v>
      </c>
      <c r="I327" s="265"/>
      <c r="J327" s="262"/>
      <c r="K327" s="262"/>
      <c r="L327" s="266"/>
      <c r="M327" s="267"/>
      <c r="N327" s="268"/>
      <c r="O327" s="268"/>
      <c r="P327" s="268"/>
      <c r="Q327" s="268"/>
      <c r="R327" s="268"/>
      <c r="S327" s="268"/>
      <c r="T327" s="269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0" t="s">
        <v>151</v>
      </c>
      <c r="AU327" s="270" t="s">
        <v>92</v>
      </c>
      <c r="AV327" s="15" t="s">
        <v>90</v>
      </c>
      <c r="AW327" s="15" t="s">
        <v>42</v>
      </c>
      <c r="AX327" s="15" t="s">
        <v>82</v>
      </c>
      <c r="AY327" s="270" t="s">
        <v>139</v>
      </c>
    </row>
    <row r="328" s="13" customFormat="1">
      <c r="A328" s="13"/>
      <c r="B328" s="236"/>
      <c r="C328" s="237"/>
      <c r="D328" s="230" t="s">
        <v>151</v>
      </c>
      <c r="E328" s="238" t="s">
        <v>80</v>
      </c>
      <c r="F328" s="239" t="s">
        <v>531</v>
      </c>
      <c r="G328" s="237"/>
      <c r="H328" s="240">
        <v>22.256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151</v>
      </c>
      <c r="AU328" s="246" t="s">
        <v>92</v>
      </c>
      <c r="AV328" s="13" t="s">
        <v>92</v>
      </c>
      <c r="AW328" s="13" t="s">
        <v>42</v>
      </c>
      <c r="AX328" s="13" t="s">
        <v>82</v>
      </c>
      <c r="AY328" s="246" t="s">
        <v>139</v>
      </c>
    </row>
    <row r="329" s="14" customFormat="1">
      <c r="A329" s="14"/>
      <c r="B329" s="247"/>
      <c r="C329" s="248"/>
      <c r="D329" s="230" t="s">
        <v>151</v>
      </c>
      <c r="E329" s="249" t="s">
        <v>80</v>
      </c>
      <c r="F329" s="250" t="s">
        <v>152</v>
      </c>
      <c r="G329" s="248"/>
      <c r="H329" s="251">
        <v>756.27199999999993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7" t="s">
        <v>151</v>
      </c>
      <c r="AU329" s="257" t="s">
        <v>92</v>
      </c>
      <c r="AV329" s="14" t="s">
        <v>153</v>
      </c>
      <c r="AW329" s="14" t="s">
        <v>42</v>
      </c>
      <c r="AX329" s="14" t="s">
        <v>90</v>
      </c>
      <c r="AY329" s="257" t="s">
        <v>139</v>
      </c>
    </row>
    <row r="330" s="2" customFormat="1" ht="14.4" customHeight="1">
      <c r="A330" s="41"/>
      <c r="B330" s="42"/>
      <c r="C330" s="217" t="s">
        <v>532</v>
      </c>
      <c r="D330" s="217" t="s">
        <v>142</v>
      </c>
      <c r="E330" s="218" t="s">
        <v>533</v>
      </c>
      <c r="F330" s="219" t="s">
        <v>534</v>
      </c>
      <c r="G330" s="220" t="s">
        <v>380</v>
      </c>
      <c r="H330" s="221">
        <v>14369.168</v>
      </c>
      <c r="I330" s="222"/>
      <c r="J330" s="223">
        <f>ROUND(I330*H330,2)</f>
        <v>0</v>
      </c>
      <c r="K330" s="219" t="s">
        <v>145</v>
      </c>
      <c r="L330" s="47"/>
      <c r="M330" s="224" t="s">
        <v>80</v>
      </c>
      <c r="N330" s="225" t="s">
        <v>52</v>
      </c>
      <c r="O330" s="87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28" t="s">
        <v>153</v>
      </c>
      <c r="AT330" s="228" t="s">
        <v>142</v>
      </c>
      <c r="AU330" s="228" t="s">
        <v>92</v>
      </c>
      <c r="AY330" s="19" t="s">
        <v>139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90</v>
      </c>
      <c r="BK330" s="229">
        <f>ROUND(I330*H330,2)</f>
        <v>0</v>
      </c>
      <c r="BL330" s="19" t="s">
        <v>153</v>
      </c>
      <c r="BM330" s="228" t="s">
        <v>535</v>
      </c>
    </row>
    <row r="331" s="2" customFormat="1">
      <c r="A331" s="41"/>
      <c r="B331" s="42"/>
      <c r="C331" s="43"/>
      <c r="D331" s="230" t="s">
        <v>148</v>
      </c>
      <c r="E331" s="43"/>
      <c r="F331" s="231" t="s">
        <v>536</v>
      </c>
      <c r="G331" s="43"/>
      <c r="H331" s="43"/>
      <c r="I331" s="232"/>
      <c r="J331" s="43"/>
      <c r="K331" s="43"/>
      <c r="L331" s="47"/>
      <c r="M331" s="233"/>
      <c r="N331" s="23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19" t="s">
        <v>148</v>
      </c>
      <c r="AU331" s="19" t="s">
        <v>92</v>
      </c>
    </row>
    <row r="332" s="2" customFormat="1">
      <c r="A332" s="41"/>
      <c r="B332" s="42"/>
      <c r="C332" s="43"/>
      <c r="D332" s="230" t="s">
        <v>149</v>
      </c>
      <c r="E332" s="43"/>
      <c r="F332" s="235" t="s">
        <v>537</v>
      </c>
      <c r="G332" s="43"/>
      <c r="H332" s="43"/>
      <c r="I332" s="232"/>
      <c r="J332" s="43"/>
      <c r="K332" s="43"/>
      <c r="L332" s="47"/>
      <c r="M332" s="233"/>
      <c r="N332" s="23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149</v>
      </c>
      <c r="AU332" s="19" t="s">
        <v>92</v>
      </c>
    </row>
    <row r="333" s="15" customFormat="1">
      <c r="A333" s="15"/>
      <c r="B333" s="261"/>
      <c r="C333" s="262"/>
      <c r="D333" s="230" t="s">
        <v>151</v>
      </c>
      <c r="E333" s="263" t="s">
        <v>80</v>
      </c>
      <c r="F333" s="264" t="s">
        <v>522</v>
      </c>
      <c r="G333" s="262"/>
      <c r="H333" s="263" t="s">
        <v>80</v>
      </c>
      <c r="I333" s="265"/>
      <c r="J333" s="262"/>
      <c r="K333" s="262"/>
      <c r="L333" s="266"/>
      <c r="M333" s="267"/>
      <c r="N333" s="268"/>
      <c r="O333" s="268"/>
      <c r="P333" s="268"/>
      <c r="Q333" s="268"/>
      <c r="R333" s="268"/>
      <c r="S333" s="268"/>
      <c r="T333" s="269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0" t="s">
        <v>151</v>
      </c>
      <c r="AU333" s="270" t="s">
        <v>92</v>
      </c>
      <c r="AV333" s="15" t="s">
        <v>90</v>
      </c>
      <c r="AW333" s="15" t="s">
        <v>42</v>
      </c>
      <c r="AX333" s="15" t="s">
        <v>82</v>
      </c>
      <c r="AY333" s="270" t="s">
        <v>139</v>
      </c>
    </row>
    <row r="334" s="13" customFormat="1">
      <c r="A334" s="13"/>
      <c r="B334" s="236"/>
      <c r="C334" s="237"/>
      <c r="D334" s="230" t="s">
        <v>151</v>
      </c>
      <c r="E334" s="238" t="s">
        <v>80</v>
      </c>
      <c r="F334" s="239" t="s">
        <v>523</v>
      </c>
      <c r="G334" s="237"/>
      <c r="H334" s="240">
        <v>250.691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151</v>
      </c>
      <c r="AU334" s="246" t="s">
        <v>92</v>
      </c>
      <c r="AV334" s="13" t="s">
        <v>92</v>
      </c>
      <c r="AW334" s="13" t="s">
        <v>42</v>
      </c>
      <c r="AX334" s="13" t="s">
        <v>82</v>
      </c>
      <c r="AY334" s="246" t="s">
        <v>139</v>
      </c>
    </row>
    <row r="335" s="15" customFormat="1">
      <c r="A335" s="15"/>
      <c r="B335" s="261"/>
      <c r="C335" s="262"/>
      <c r="D335" s="230" t="s">
        <v>151</v>
      </c>
      <c r="E335" s="263" t="s">
        <v>80</v>
      </c>
      <c r="F335" s="264" t="s">
        <v>524</v>
      </c>
      <c r="G335" s="262"/>
      <c r="H335" s="263" t="s">
        <v>80</v>
      </c>
      <c r="I335" s="265"/>
      <c r="J335" s="262"/>
      <c r="K335" s="262"/>
      <c r="L335" s="266"/>
      <c r="M335" s="267"/>
      <c r="N335" s="268"/>
      <c r="O335" s="268"/>
      <c r="P335" s="268"/>
      <c r="Q335" s="268"/>
      <c r="R335" s="268"/>
      <c r="S335" s="268"/>
      <c r="T335" s="26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0" t="s">
        <v>151</v>
      </c>
      <c r="AU335" s="270" t="s">
        <v>92</v>
      </c>
      <c r="AV335" s="15" t="s">
        <v>90</v>
      </c>
      <c r="AW335" s="15" t="s">
        <v>42</v>
      </c>
      <c r="AX335" s="15" t="s">
        <v>82</v>
      </c>
      <c r="AY335" s="270" t="s">
        <v>139</v>
      </c>
    </row>
    <row r="336" s="13" customFormat="1">
      <c r="A336" s="13"/>
      <c r="B336" s="236"/>
      <c r="C336" s="237"/>
      <c r="D336" s="230" t="s">
        <v>151</v>
      </c>
      <c r="E336" s="238" t="s">
        <v>80</v>
      </c>
      <c r="F336" s="239" t="s">
        <v>525</v>
      </c>
      <c r="G336" s="237"/>
      <c r="H336" s="240">
        <v>53.338000000000001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151</v>
      </c>
      <c r="AU336" s="246" t="s">
        <v>92</v>
      </c>
      <c r="AV336" s="13" t="s">
        <v>92</v>
      </c>
      <c r="AW336" s="13" t="s">
        <v>42</v>
      </c>
      <c r="AX336" s="13" t="s">
        <v>82</v>
      </c>
      <c r="AY336" s="246" t="s">
        <v>139</v>
      </c>
    </row>
    <row r="337" s="15" customFormat="1">
      <c r="A337" s="15"/>
      <c r="B337" s="261"/>
      <c r="C337" s="262"/>
      <c r="D337" s="230" t="s">
        <v>151</v>
      </c>
      <c r="E337" s="263" t="s">
        <v>80</v>
      </c>
      <c r="F337" s="264" t="s">
        <v>526</v>
      </c>
      <c r="G337" s="262"/>
      <c r="H337" s="263" t="s">
        <v>80</v>
      </c>
      <c r="I337" s="265"/>
      <c r="J337" s="262"/>
      <c r="K337" s="262"/>
      <c r="L337" s="266"/>
      <c r="M337" s="267"/>
      <c r="N337" s="268"/>
      <c r="O337" s="268"/>
      <c r="P337" s="268"/>
      <c r="Q337" s="268"/>
      <c r="R337" s="268"/>
      <c r="S337" s="268"/>
      <c r="T337" s="269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0" t="s">
        <v>151</v>
      </c>
      <c r="AU337" s="270" t="s">
        <v>92</v>
      </c>
      <c r="AV337" s="15" t="s">
        <v>90</v>
      </c>
      <c r="AW337" s="15" t="s">
        <v>42</v>
      </c>
      <c r="AX337" s="15" t="s">
        <v>82</v>
      </c>
      <c r="AY337" s="270" t="s">
        <v>139</v>
      </c>
    </row>
    <row r="338" s="13" customFormat="1">
      <c r="A338" s="13"/>
      <c r="B338" s="236"/>
      <c r="C338" s="237"/>
      <c r="D338" s="230" t="s">
        <v>151</v>
      </c>
      <c r="E338" s="238" t="s">
        <v>80</v>
      </c>
      <c r="F338" s="239" t="s">
        <v>527</v>
      </c>
      <c r="G338" s="237"/>
      <c r="H338" s="240">
        <v>291.79300000000001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151</v>
      </c>
      <c r="AU338" s="246" t="s">
        <v>92</v>
      </c>
      <c r="AV338" s="13" t="s">
        <v>92</v>
      </c>
      <c r="AW338" s="13" t="s">
        <v>42</v>
      </c>
      <c r="AX338" s="13" t="s">
        <v>82</v>
      </c>
      <c r="AY338" s="246" t="s">
        <v>139</v>
      </c>
    </row>
    <row r="339" s="15" customFormat="1">
      <c r="A339" s="15"/>
      <c r="B339" s="261"/>
      <c r="C339" s="262"/>
      <c r="D339" s="230" t="s">
        <v>151</v>
      </c>
      <c r="E339" s="263" t="s">
        <v>80</v>
      </c>
      <c r="F339" s="264" t="s">
        <v>528</v>
      </c>
      <c r="G339" s="262"/>
      <c r="H339" s="263" t="s">
        <v>80</v>
      </c>
      <c r="I339" s="265"/>
      <c r="J339" s="262"/>
      <c r="K339" s="262"/>
      <c r="L339" s="266"/>
      <c r="M339" s="267"/>
      <c r="N339" s="268"/>
      <c r="O339" s="268"/>
      <c r="P339" s="268"/>
      <c r="Q339" s="268"/>
      <c r="R339" s="268"/>
      <c r="S339" s="268"/>
      <c r="T339" s="26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0" t="s">
        <v>151</v>
      </c>
      <c r="AU339" s="270" t="s">
        <v>92</v>
      </c>
      <c r="AV339" s="15" t="s">
        <v>90</v>
      </c>
      <c r="AW339" s="15" t="s">
        <v>42</v>
      </c>
      <c r="AX339" s="15" t="s">
        <v>82</v>
      </c>
      <c r="AY339" s="270" t="s">
        <v>139</v>
      </c>
    </row>
    <row r="340" s="13" customFormat="1">
      <c r="A340" s="13"/>
      <c r="B340" s="236"/>
      <c r="C340" s="237"/>
      <c r="D340" s="230" t="s">
        <v>151</v>
      </c>
      <c r="E340" s="238" t="s">
        <v>80</v>
      </c>
      <c r="F340" s="239" t="s">
        <v>529</v>
      </c>
      <c r="G340" s="237"/>
      <c r="H340" s="240">
        <v>138.19399999999999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151</v>
      </c>
      <c r="AU340" s="246" t="s">
        <v>92</v>
      </c>
      <c r="AV340" s="13" t="s">
        <v>92</v>
      </c>
      <c r="AW340" s="13" t="s">
        <v>42</v>
      </c>
      <c r="AX340" s="13" t="s">
        <v>82</v>
      </c>
      <c r="AY340" s="246" t="s">
        <v>139</v>
      </c>
    </row>
    <row r="341" s="15" customFormat="1">
      <c r="A341" s="15"/>
      <c r="B341" s="261"/>
      <c r="C341" s="262"/>
      <c r="D341" s="230" t="s">
        <v>151</v>
      </c>
      <c r="E341" s="263" t="s">
        <v>80</v>
      </c>
      <c r="F341" s="264" t="s">
        <v>530</v>
      </c>
      <c r="G341" s="262"/>
      <c r="H341" s="263" t="s">
        <v>80</v>
      </c>
      <c r="I341" s="265"/>
      <c r="J341" s="262"/>
      <c r="K341" s="262"/>
      <c r="L341" s="266"/>
      <c r="M341" s="267"/>
      <c r="N341" s="268"/>
      <c r="O341" s="268"/>
      <c r="P341" s="268"/>
      <c r="Q341" s="268"/>
      <c r="R341" s="268"/>
      <c r="S341" s="268"/>
      <c r="T341" s="269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0" t="s">
        <v>151</v>
      </c>
      <c r="AU341" s="270" t="s">
        <v>92</v>
      </c>
      <c r="AV341" s="15" t="s">
        <v>90</v>
      </c>
      <c r="AW341" s="15" t="s">
        <v>42</v>
      </c>
      <c r="AX341" s="15" t="s">
        <v>82</v>
      </c>
      <c r="AY341" s="270" t="s">
        <v>139</v>
      </c>
    </row>
    <row r="342" s="13" customFormat="1">
      <c r="A342" s="13"/>
      <c r="B342" s="236"/>
      <c r="C342" s="237"/>
      <c r="D342" s="230" t="s">
        <v>151</v>
      </c>
      <c r="E342" s="238" t="s">
        <v>80</v>
      </c>
      <c r="F342" s="239" t="s">
        <v>531</v>
      </c>
      <c r="G342" s="237"/>
      <c r="H342" s="240">
        <v>22.256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151</v>
      </c>
      <c r="AU342" s="246" t="s">
        <v>92</v>
      </c>
      <c r="AV342" s="13" t="s">
        <v>92</v>
      </c>
      <c r="AW342" s="13" t="s">
        <v>42</v>
      </c>
      <c r="AX342" s="13" t="s">
        <v>82</v>
      </c>
      <c r="AY342" s="246" t="s">
        <v>139</v>
      </c>
    </row>
    <row r="343" s="14" customFormat="1">
      <c r="A343" s="14"/>
      <c r="B343" s="247"/>
      <c r="C343" s="248"/>
      <c r="D343" s="230" t="s">
        <v>151</v>
      </c>
      <c r="E343" s="249" t="s">
        <v>80</v>
      </c>
      <c r="F343" s="250" t="s">
        <v>152</v>
      </c>
      <c r="G343" s="248"/>
      <c r="H343" s="251">
        <v>756.27199999999993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151</v>
      </c>
      <c r="AU343" s="257" t="s">
        <v>92</v>
      </c>
      <c r="AV343" s="14" t="s">
        <v>153</v>
      </c>
      <c r="AW343" s="14" t="s">
        <v>42</v>
      </c>
      <c r="AX343" s="14" t="s">
        <v>90</v>
      </c>
      <c r="AY343" s="257" t="s">
        <v>139</v>
      </c>
    </row>
    <row r="344" s="13" customFormat="1">
      <c r="A344" s="13"/>
      <c r="B344" s="236"/>
      <c r="C344" s="237"/>
      <c r="D344" s="230" t="s">
        <v>151</v>
      </c>
      <c r="E344" s="237"/>
      <c r="F344" s="239" t="s">
        <v>538</v>
      </c>
      <c r="G344" s="237"/>
      <c r="H344" s="240">
        <v>14369.168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151</v>
      </c>
      <c r="AU344" s="246" t="s">
        <v>92</v>
      </c>
      <c r="AV344" s="13" t="s">
        <v>92</v>
      </c>
      <c r="AW344" s="13" t="s">
        <v>4</v>
      </c>
      <c r="AX344" s="13" t="s">
        <v>90</v>
      </c>
      <c r="AY344" s="246" t="s">
        <v>139</v>
      </c>
    </row>
    <row r="345" s="2" customFormat="1" ht="14.4" customHeight="1">
      <c r="A345" s="41"/>
      <c r="B345" s="42"/>
      <c r="C345" s="217" t="s">
        <v>539</v>
      </c>
      <c r="D345" s="217" t="s">
        <v>142</v>
      </c>
      <c r="E345" s="218" t="s">
        <v>540</v>
      </c>
      <c r="F345" s="219" t="s">
        <v>541</v>
      </c>
      <c r="G345" s="220" t="s">
        <v>380</v>
      </c>
      <c r="H345" s="221">
        <v>756.27200000000005</v>
      </c>
      <c r="I345" s="222"/>
      <c r="J345" s="223">
        <f>ROUND(I345*H345,2)</f>
        <v>0</v>
      </c>
      <c r="K345" s="219" t="s">
        <v>145</v>
      </c>
      <c r="L345" s="47"/>
      <c r="M345" s="224" t="s">
        <v>80</v>
      </c>
      <c r="N345" s="225" t="s">
        <v>52</v>
      </c>
      <c r="O345" s="87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8" t="s">
        <v>153</v>
      </c>
      <c r="AT345" s="228" t="s">
        <v>142</v>
      </c>
      <c r="AU345" s="228" t="s">
        <v>92</v>
      </c>
      <c r="AY345" s="19" t="s">
        <v>139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90</v>
      </c>
      <c r="BK345" s="229">
        <f>ROUND(I345*H345,2)</f>
        <v>0</v>
      </c>
      <c r="BL345" s="19" t="s">
        <v>153</v>
      </c>
      <c r="BM345" s="228" t="s">
        <v>542</v>
      </c>
    </row>
    <row r="346" s="2" customFormat="1">
      <c r="A346" s="41"/>
      <c r="B346" s="42"/>
      <c r="C346" s="43"/>
      <c r="D346" s="230" t="s">
        <v>148</v>
      </c>
      <c r="E346" s="43"/>
      <c r="F346" s="231" t="s">
        <v>541</v>
      </c>
      <c r="G346" s="43"/>
      <c r="H346" s="43"/>
      <c r="I346" s="232"/>
      <c r="J346" s="43"/>
      <c r="K346" s="43"/>
      <c r="L346" s="47"/>
      <c r="M346" s="233"/>
      <c r="N346" s="23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148</v>
      </c>
      <c r="AU346" s="19" t="s">
        <v>92</v>
      </c>
    </row>
    <row r="347" s="15" customFormat="1">
      <c r="A347" s="15"/>
      <c r="B347" s="261"/>
      <c r="C347" s="262"/>
      <c r="D347" s="230" t="s">
        <v>151</v>
      </c>
      <c r="E347" s="263" t="s">
        <v>80</v>
      </c>
      <c r="F347" s="264" t="s">
        <v>522</v>
      </c>
      <c r="G347" s="262"/>
      <c r="H347" s="263" t="s">
        <v>80</v>
      </c>
      <c r="I347" s="265"/>
      <c r="J347" s="262"/>
      <c r="K347" s="262"/>
      <c r="L347" s="266"/>
      <c r="M347" s="267"/>
      <c r="N347" s="268"/>
      <c r="O347" s="268"/>
      <c r="P347" s="268"/>
      <c r="Q347" s="268"/>
      <c r="R347" s="268"/>
      <c r="S347" s="268"/>
      <c r="T347" s="26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0" t="s">
        <v>151</v>
      </c>
      <c r="AU347" s="270" t="s">
        <v>92</v>
      </c>
      <c r="AV347" s="15" t="s">
        <v>90</v>
      </c>
      <c r="AW347" s="15" t="s">
        <v>42</v>
      </c>
      <c r="AX347" s="15" t="s">
        <v>82</v>
      </c>
      <c r="AY347" s="270" t="s">
        <v>139</v>
      </c>
    </row>
    <row r="348" s="13" customFormat="1">
      <c r="A348" s="13"/>
      <c r="B348" s="236"/>
      <c r="C348" s="237"/>
      <c r="D348" s="230" t="s">
        <v>151</v>
      </c>
      <c r="E348" s="238" t="s">
        <v>80</v>
      </c>
      <c r="F348" s="239" t="s">
        <v>523</v>
      </c>
      <c r="G348" s="237"/>
      <c r="H348" s="240">
        <v>250.691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151</v>
      </c>
      <c r="AU348" s="246" t="s">
        <v>92</v>
      </c>
      <c r="AV348" s="13" t="s">
        <v>92</v>
      </c>
      <c r="AW348" s="13" t="s">
        <v>42</v>
      </c>
      <c r="AX348" s="13" t="s">
        <v>82</v>
      </c>
      <c r="AY348" s="246" t="s">
        <v>139</v>
      </c>
    </row>
    <row r="349" s="15" customFormat="1">
      <c r="A349" s="15"/>
      <c r="B349" s="261"/>
      <c r="C349" s="262"/>
      <c r="D349" s="230" t="s">
        <v>151</v>
      </c>
      <c r="E349" s="263" t="s">
        <v>80</v>
      </c>
      <c r="F349" s="264" t="s">
        <v>524</v>
      </c>
      <c r="G349" s="262"/>
      <c r="H349" s="263" t="s">
        <v>80</v>
      </c>
      <c r="I349" s="265"/>
      <c r="J349" s="262"/>
      <c r="K349" s="262"/>
      <c r="L349" s="266"/>
      <c r="M349" s="267"/>
      <c r="N349" s="268"/>
      <c r="O349" s="268"/>
      <c r="P349" s="268"/>
      <c r="Q349" s="268"/>
      <c r="R349" s="268"/>
      <c r="S349" s="268"/>
      <c r="T349" s="269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0" t="s">
        <v>151</v>
      </c>
      <c r="AU349" s="270" t="s">
        <v>92</v>
      </c>
      <c r="AV349" s="15" t="s">
        <v>90</v>
      </c>
      <c r="AW349" s="15" t="s">
        <v>42</v>
      </c>
      <c r="AX349" s="15" t="s">
        <v>82</v>
      </c>
      <c r="AY349" s="270" t="s">
        <v>139</v>
      </c>
    </row>
    <row r="350" s="13" customFormat="1">
      <c r="A350" s="13"/>
      <c r="B350" s="236"/>
      <c r="C350" s="237"/>
      <c r="D350" s="230" t="s">
        <v>151</v>
      </c>
      <c r="E350" s="238" t="s">
        <v>80</v>
      </c>
      <c r="F350" s="239" t="s">
        <v>525</v>
      </c>
      <c r="G350" s="237"/>
      <c r="H350" s="240">
        <v>53.338000000000001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151</v>
      </c>
      <c r="AU350" s="246" t="s">
        <v>92</v>
      </c>
      <c r="AV350" s="13" t="s">
        <v>92</v>
      </c>
      <c r="AW350" s="13" t="s">
        <v>42</v>
      </c>
      <c r="AX350" s="13" t="s">
        <v>82</v>
      </c>
      <c r="AY350" s="246" t="s">
        <v>139</v>
      </c>
    </row>
    <row r="351" s="15" customFormat="1">
      <c r="A351" s="15"/>
      <c r="B351" s="261"/>
      <c r="C351" s="262"/>
      <c r="D351" s="230" t="s">
        <v>151</v>
      </c>
      <c r="E351" s="263" t="s">
        <v>80</v>
      </c>
      <c r="F351" s="264" t="s">
        <v>526</v>
      </c>
      <c r="G351" s="262"/>
      <c r="H351" s="263" t="s">
        <v>80</v>
      </c>
      <c r="I351" s="265"/>
      <c r="J351" s="262"/>
      <c r="K351" s="262"/>
      <c r="L351" s="266"/>
      <c r="M351" s="267"/>
      <c r="N351" s="268"/>
      <c r="O351" s="268"/>
      <c r="P351" s="268"/>
      <c r="Q351" s="268"/>
      <c r="R351" s="268"/>
      <c r="S351" s="268"/>
      <c r="T351" s="26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0" t="s">
        <v>151</v>
      </c>
      <c r="AU351" s="270" t="s">
        <v>92</v>
      </c>
      <c r="AV351" s="15" t="s">
        <v>90</v>
      </c>
      <c r="AW351" s="15" t="s">
        <v>42</v>
      </c>
      <c r="AX351" s="15" t="s">
        <v>82</v>
      </c>
      <c r="AY351" s="270" t="s">
        <v>139</v>
      </c>
    </row>
    <row r="352" s="13" customFormat="1">
      <c r="A352" s="13"/>
      <c r="B352" s="236"/>
      <c r="C352" s="237"/>
      <c r="D352" s="230" t="s">
        <v>151</v>
      </c>
      <c r="E352" s="238" t="s">
        <v>80</v>
      </c>
      <c r="F352" s="239" t="s">
        <v>527</v>
      </c>
      <c r="G352" s="237"/>
      <c r="H352" s="240">
        <v>291.79300000000001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151</v>
      </c>
      <c r="AU352" s="246" t="s">
        <v>92</v>
      </c>
      <c r="AV352" s="13" t="s">
        <v>92</v>
      </c>
      <c r="AW352" s="13" t="s">
        <v>42</v>
      </c>
      <c r="AX352" s="13" t="s">
        <v>82</v>
      </c>
      <c r="AY352" s="246" t="s">
        <v>139</v>
      </c>
    </row>
    <row r="353" s="15" customFormat="1">
      <c r="A353" s="15"/>
      <c r="B353" s="261"/>
      <c r="C353" s="262"/>
      <c r="D353" s="230" t="s">
        <v>151</v>
      </c>
      <c r="E353" s="263" t="s">
        <v>80</v>
      </c>
      <c r="F353" s="264" t="s">
        <v>528</v>
      </c>
      <c r="G353" s="262"/>
      <c r="H353" s="263" t="s">
        <v>80</v>
      </c>
      <c r="I353" s="265"/>
      <c r="J353" s="262"/>
      <c r="K353" s="262"/>
      <c r="L353" s="266"/>
      <c r="M353" s="267"/>
      <c r="N353" s="268"/>
      <c r="O353" s="268"/>
      <c r="P353" s="268"/>
      <c r="Q353" s="268"/>
      <c r="R353" s="268"/>
      <c r="S353" s="268"/>
      <c r="T353" s="269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0" t="s">
        <v>151</v>
      </c>
      <c r="AU353" s="270" t="s">
        <v>92</v>
      </c>
      <c r="AV353" s="15" t="s">
        <v>90</v>
      </c>
      <c r="AW353" s="15" t="s">
        <v>42</v>
      </c>
      <c r="AX353" s="15" t="s">
        <v>82</v>
      </c>
      <c r="AY353" s="270" t="s">
        <v>139</v>
      </c>
    </row>
    <row r="354" s="13" customFormat="1">
      <c r="A354" s="13"/>
      <c r="B354" s="236"/>
      <c r="C354" s="237"/>
      <c r="D354" s="230" t="s">
        <v>151</v>
      </c>
      <c r="E354" s="238" t="s">
        <v>80</v>
      </c>
      <c r="F354" s="239" t="s">
        <v>529</v>
      </c>
      <c r="G354" s="237"/>
      <c r="H354" s="240">
        <v>138.19399999999999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151</v>
      </c>
      <c r="AU354" s="246" t="s">
        <v>92</v>
      </c>
      <c r="AV354" s="13" t="s">
        <v>92</v>
      </c>
      <c r="AW354" s="13" t="s">
        <v>42</v>
      </c>
      <c r="AX354" s="13" t="s">
        <v>82</v>
      </c>
      <c r="AY354" s="246" t="s">
        <v>139</v>
      </c>
    </row>
    <row r="355" s="15" customFormat="1">
      <c r="A355" s="15"/>
      <c r="B355" s="261"/>
      <c r="C355" s="262"/>
      <c r="D355" s="230" t="s">
        <v>151</v>
      </c>
      <c r="E355" s="263" t="s">
        <v>80</v>
      </c>
      <c r="F355" s="264" t="s">
        <v>530</v>
      </c>
      <c r="G355" s="262"/>
      <c r="H355" s="263" t="s">
        <v>80</v>
      </c>
      <c r="I355" s="265"/>
      <c r="J355" s="262"/>
      <c r="K355" s="262"/>
      <c r="L355" s="266"/>
      <c r="M355" s="267"/>
      <c r="N355" s="268"/>
      <c r="O355" s="268"/>
      <c r="P355" s="268"/>
      <c r="Q355" s="268"/>
      <c r="R355" s="268"/>
      <c r="S355" s="268"/>
      <c r="T355" s="269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0" t="s">
        <v>151</v>
      </c>
      <c r="AU355" s="270" t="s">
        <v>92</v>
      </c>
      <c r="AV355" s="15" t="s">
        <v>90</v>
      </c>
      <c r="AW355" s="15" t="s">
        <v>42</v>
      </c>
      <c r="AX355" s="15" t="s">
        <v>82</v>
      </c>
      <c r="AY355" s="270" t="s">
        <v>139</v>
      </c>
    </row>
    <row r="356" s="13" customFormat="1">
      <c r="A356" s="13"/>
      <c r="B356" s="236"/>
      <c r="C356" s="237"/>
      <c r="D356" s="230" t="s">
        <v>151</v>
      </c>
      <c r="E356" s="238" t="s">
        <v>80</v>
      </c>
      <c r="F356" s="239" t="s">
        <v>531</v>
      </c>
      <c r="G356" s="237"/>
      <c r="H356" s="240">
        <v>22.256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151</v>
      </c>
      <c r="AU356" s="246" t="s">
        <v>92</v>
      </c>
      <c r="AV356" s="13" t="s">
        <v>92</v>
      </c>
      <c r="AW356" s="13" t="s">
        <v>42</v>
      </c>
      <c r="AX356" s="13" t="s">
        <v>82</v>
      </c>
      <c r="AY356" s="246" t="s">
        <v>139</v>
      </c>
    </row>
    <row r="357" s="14" customFormat="1">
      <c r="A357" s="14"/>
      <c r="B357" s="247"/>
      <c r="C357" s="248"/>
      <c r="D357" s="230" t="s">
        <v>151</v>
      </c>
      <c r="E357" s="249" t="s">
        <v>80</v>
      </c>
      <c r="F357" s="250" t="s">
        <v>152</v>
      </c>
      <c r="G357" s="248"/>
      <c r="H357" s="251">
        <v>756.27199999999993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7" t="s">
        <v>151</v>
      </c>
      <c r="AU357" s="257" t="s">
        <v>92</v>
      </c>
      <c r="AV357" s="14" t="s">
        <v>153</v>
      </c>
      <c r="AW357" s="14" t="s">
        <v>42</v>
      </c>
      <c r="AX357" s="14" t="s">
        <v>90</v>
      </c>
      <c r="AY357" s="257" t="s">
        <v>139</v>
      </c>
    </row>
    <row r="358" s="2" customFormat="1" ht="14.4" customHeight="1">
      <c r="A358" s="41"/>
      <c r="B358" s="42"/>
      <c r="C358" s="217" t="s">
        <v>543</v>
      </c>
      <c r="D358" s="217" t="s">
        <v>142</v>
      </c>
      <c r="E358" s="218" t="s">
        <v>544</v>
      </c>
      <c r="F358" s="219" t="s">
        <v>545</v>
      </c>
      <c r="G358" s="220" t="s">
        <v>380</v>
      </c>
      <c r="H358" s="221">
        <v>756.27200000000005</v>
      </c>
      <c r="I358" s="222"/>
      <c r="J358" s="223">
        <f>ROUND(I358*H358,2)</f>
        <v>0</v>
      </c>
      <c r="K358" s="219" t="s">
        <v>145</v>
      </c>
      <c r="L358" s="47"/>
      <c r="M358" s="224" t="s">
        <v>80</v>
      </c>
      <c r="N358" s="225" t="s">
        <v>52</v>
      </c>
      <c r="O358" s="87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8" t="s">
        <v>153</v>
      </c>
      <c r="AT358" s="228" t="s">
        <v>142</v>
      </c>
      <c r="AU358" s="228" t="s">
        <v>92</v>
      </c>
      <c r="AY358" s="19" t="s">
        <v>139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90</v>
      </c>
      <c r="BK358" s="229">
        <f>ROUND(I358*H358,2)</f>
        <v>0</v>
      </c>
      <c r="BL358" s="19" t="s">
        <v>153</v>
      </c>
      <c r="BM358" s="228" t="s">
        <v>546</v>
      </c>
    </row>
    <row r="359" s="2" customFormat="1">
      <c r="A359" s="41"/>
      <c r="B359" s="42"/>
      <c r="C359" s="43"/>
      <c r="D359" s="230" t="s">
        <v>148</v>
      </c>
      <c r="E359" s="43"/>
      <c r="F359" s="231" t="s">
        <v>547</v>
      </c>
      <c r="G359" s="43"/>
      <c r="H359" s="43"/>
      <c r="I359" s="232"/>
      <c r="J359" s="43"/>
      <c r="K359" s="43"/>
      <c r="L359" s="47"/>
      <c r="M359" s="233"/>
      <c r="N359" s="23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148</v>
      </c>
      <c r="AU359" s="19" t="s">
        <v>92</v>
      </c>
    </row>
    <row r="360" s="2" customFormat="1">
      <c r="A360" s="41"/>
      <c r="B360" s="42"/>
      <c r="C360" s="43"/>
      <c r="D360" s="230" t="s">
        <v>149</v>
      </c>
      <c r="E360" s="43"/>
      <c r="F360" s="235" t="s">
        <v>548</v>
      </c>
      <c r="G360" s="43"/>
      <c r="H360" s="43"/>
      <c r="I360" s="232"/>
      <c r="J360" s="43"/>
      <c r="K360" s="43"/>
      <c r="L360" s="47"/>
      <c r="M360" s="233"/>
      <c r="N360" s="23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149</v>
      </c>
      <c r="AU360" s="19" t="s">
        <v>92</v>
      </c>
    </row>
    <row r="361" s="15" customFormat="1">
      <c r="A361" s="15"/>
      <c r="B361" s="261"/>
      <c r="C361" s="262"/>
      <c r="D361" s="230" t="s">
        <v>151</v>
      </c>
      <c r="E361" s="263" t="s">
        <v>80</v>
      </c>
      <c r="F361" s="264" t="s">
        <v>522</v>
      </c>
      <c r="G361" s="262"/>
      <c r="H361" s="263" t="s">
        <v>80</v>
      </c>
      <c r="I361" s="265"/>
      <c r="J361" s="262"/>
      <c r="K361" s="262"/>
      <c r="L361" s="266"/>
      <c r="M361" s="267"/>
      <c r="N361" s="268"/>
      <c r="O361" s="268"/>
      <c r="P361" s="268"/>
      <c r="Q361" s="268"/>
      <c r="R361" s="268"/>
      <c r="S361" s="268"/>
      <c r="T361" s="26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0" t="s">
        <v>151</v>
      </c>
      <c r="AU361" s="270" t="s">
        <v>92</v>
      </c>
      <c r="AV361" s="15" t="s">
        <v>90</v>
      </c>
      <c r="AW361" s="15" t="s">
        <v>42</v>
      </c>
      <c r="AX361" s="15" t="s">
        <v>82</v>
      </c>
      <c r="AY361" s="270" t="s">
        <v>139</v>
      </c>
    </row>
    <row r="362" s="13" customFormat="1">
      <c r="A362" s="13"/>
      <c r="B362" s="236"/>
      <c r="C362" s="237"/>
      <c r="D362" s="230" t="s">
        <v>151</v>
      </c>
      <c r="E362" s="238" t="s">
        <v>80</v>
      </c>
      <c r="F362" s="239" t="s">
        <v>523</v>
      </c>
      <c r="G362" s="237"/>
      <c r="H362" s="240">
        <v>250.691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151</v>
      </c>
      <c r="AU362" s="246" t="s">
        <v>92</v>
      </c>
      <c r="AV362" s="13" t="s">
        <v>92</v>
      </c>
      <c r="AW362" s="13" t="s">
        <v>42</v>
      </c>
      <c r="AX362" s="13" t="s">
        <v>82</v>
      </c>
      <c r="AY362" s="246" t="s">
        <v>139</v>
      </c>
    </row>
    <row r="363" s="15" customFormat="1">
      <c r="A363" s="15"/>
      <c r="B363" s="261"/>
      <c r="C363" s="262"/>
      <c r="D363" s="230" t="s">
        <v>151</v>
      </c>
      <c r="E363" s="263" t="s">
        <v>80</v>
      </c>
      <c r="F363" s="264" t="s">
        <v>524</v>
      </c>
      <c r="G363" s="262"/>
      <c r="H363" s="263" t="s">
        <v>80</v>
      </c>
      <c r="I363" s="265"/>
      <c r="J363" s="262"/>
      <c r="K363" s="262"/>
      <c r="L363" s="266"/>
      <c r="M363" s="267"/>
      <c r="N363" s="268"/>
      <c r="O363" s="268"/>
      <c r="P363" s="268"/>
      <c r="Q363" s="268"/>
      <c r="R363" s="268"/>
      <c r="S363" s="268"/>
      <c r="T363" s="269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0" t="s">
        <v>151</v>
      </c>
      <c r="AU363" s="270" t="s">
        <v>92</v>
      </c>
      <c r="AV363" s="15" t="s">
        <v>90</v>
      </c>
      <c r="AW363" s="15" t="s">
        <v>42</v>
      </c>
      <c r="AX363" s="15" t="s">
        <v>82</v>
      </c>
      <c r="AY363" s="270" t="s">
        <v>139</v>
      </c>
    </row>
    <row r="364" s="13" customFormat="1">
      <c r="A364" s="13"/>
      <c r="B364" s="236"/>
      <c r="C364" s="237"/>
      <c r="D364" s="230" t="s">
        <v>151</v>
      </c>
      <c r="E364" s="238" t="s">
        <v>80</v>
      </c>
      <c r="F364" s="239" t="s">
        <v>525</v>
      </c>
      <c r="G364" s="237"/>
      <c r="H364" s="240">
        <v>53.338000000000001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151</v>
      </c>
      <c r="AU364" s="246" t="s">
        <v>92</v>
      </c>
      <c r="AV364" s="13" t="s">
        <v>92</v>
      </c>
      <c r="AW364" s="13" t="s">
        <v>42</v>
      </c>
      <c r="AX364" s="13" t="s">
        <v>82</v>
      </c>
      <c r="AY364" s="246" t="s">
        <v>139</v>
      </c>
    </row>
    <row r="365" s="15" customFormat="1">
      <c r="A365" s="15"/>
      <c r="B365" s="261"/>
      <c r="C365" s="262"/>
      <c r="D365" s="230" t="s">
        <v>151</v>
      </c>
      <c r="E365" s="263" t="s">
        <v>80</v>
      </c>
      <c r="F365" s="264" t="s">
        <v>526</v>
      </c>
      <c r="G365" s="262"/>
      <c r="H365" s="263" t="s">
        <v>80</v>
      </c>
      <c r="I365" s="265"/>
      <c r="J365" s="262"/>
      <c r="K365" s="262"/>
      <c r="L365" s="266"/>
      <c r="M365" s="267"/>
      <c r="N365" s="268"/>
      <c r="O365" s="268"/>
      <c r="P365" s="268"/>
      <c r="Q365" s="268"/>
      <c r="R365" s="268"/>
      <c r="S365" s="268"/>
      <c r="T365" s="269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0" t="s">
        <v>151</v>
      </c>
      <c r="AU365" s="270" t="s">
        <v>92</v>
      </c>
      <c r="AV365" s="15" t="s">
        <v>90</v>
      </c>
      <c r="AW365" s="15" t="s">
        <v>42</v>
      </c>
      <c r="AX365" s="15" t="s">
        <v>82</v>
      </c>
      <c r="AY365" s="270" t="s">
        <v>139</v>
      </c>
    </row>
    <row r="366" s="13" customFormat="1">
      <c r="A366" s="13"/>
      <c r="B366" s="236"/>
      <c r="C366" s="237"/>
      <c r="D366" s="230" t="s">
        <v>151</v>
      </c>
      <c r="E366" s="238" t="s">
        <v>80</v>
      </c>
      <c r="F366" s="239" t="s">
        <v>527</v>
      </c>
      <c r="G366" s="237"/>
      <c r="H366" s="240">
        <v>291.79300000000001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151</v>
      </c>
      <c r="AU366" s="246" t="s">
        <v>92</v>
      </c>
      <c r="AV366" s="13" t="s">
        <v>92</v>
      </c>
      <c r="AW366" s="13" t="s">
        <v>42</v>
      </c>
      <c r="AX366" s="13" t="s">
        <v>82</v>
      </c>
      <c r="AY366" s="246" t="s">
        <v>139</v>
      </c>
    </row>
    <row r="367" s="15" customFormat="1">
      <c r="A367" s="15"/>
      <c r="B367" s="261"/>
      <c r="C367" s="262"/>
      <c r="D367" s="230" t="s">
        <v>151</v>
      </c>
      <c r="E367" s="263" t="s">
        <v>80</v>
      </c>
      <c r="F367" s="264" t="s">
        <v>528</v>
      </c>
      <c r="G367" s="262"/>
      <c r="H367" s="263" t="s">
        <v>80</v>
      </c>
      <c r="I367" s="265"/>
      <c r="J367" s="262"/>
      <c r="K367" s="262"/>
      <c r="L367" s="266"/>
      <c r="M367" s="267"/>
      <c r="N367" s="268"/>
      <c r="O367" s="268"/>
      <c r="P367" s="268"/>
      <c r="Q367" s="268"/>
      <c r="R367" s="268"/>
      <c r="S367" s="268"/>
      <c r="T367" s="269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0" t="s">
        <v>151</v>
      </c>
      <c r="AU367" s="270" t="s">
        <v>92</v>
      </c>
      <c r="AV367" s="15" t="s">
        <v>90</v>
      </c>
      <c r="AW367" s="15" t="s">
        <v>42</v>
      </c>
      <c r="AX367" s="15" t="s">
        <v>82</v>
      </c>
      <c r="AY367" s="270" t="s">
        <v>139</v>
      </c>
    </row>
    <row r="368" s="13" customFormat="1">
      <c r="A368" s="13"/>
      <c r="B368" s="236"/>
      <c r="C368" s="237"/>
      <c r="D368" s="230" t="s">
        <v>151</v>
      </c>
      <c r="E368" s="238" t="s">
        <v>80</v>
      </c>
      <c r="F368" s="239" t="s">
        <v>529</v>
      </c>
      <c r="G368" s="237"/>
      <c r="H368" s="240">
        <v>138.19399999999999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151</v>
      </c>
      <c r="AU368" s="246" t="s">
        <v>92</v>
      </c>
      <c r="AV368" s="13" t="s">
        <v>92</v>
      </c>
      <c r="AW368" s="13" t="s">
        <v>42</v>
      </c>
      <c r="AX368" s="13" t="s">
        <v>82</v>
      </c>
      <c r="AY368" s="246" t="s">
        <v>139</v>
      </c>
    </row>
    <row r="369" s="15" customFormat="1">
      <c r="A369" s="15"/>
      <c r="B369" s="261"/>
      <c r="C369" s="262"/>
      <c r="D369" s="230" t="s">
        <v>151</v>
      </c>
      <c r="E369" s="263" t="s">
        <v>80</v>
      </c>
      <c r="F369" s="264" t="s">
        <v>530</v>
      </c>
      <c r="G369" s="262"/>
      <c r="H369" s="263" t="s">
        <v>80</v>
      </c>
      <c r="I369" s="265"/>
      <c r="J369" s="262"/>
      <c r="K369" s="262"/>
      <c r="L369" s="266"/>
      <c r="M369" s="267"/>
      <c r="N369" s="268"/>
      <c r="O369" s="268"/>
      <c r="P369" s="268"/>
      <c r="Q369" s="268"/>
      <c r="R369" s="268"/>
      <c r="S369" s="268"/>
      <c r="T369" s="26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0" t="s">
        <v>151</v>
      </c>
      <c r="AU369" s="270" t="s">
        <v>92</v>
      </c>
      <c r="AV369" s="15" t="s">
        <v>90</v>
      </c>
      <c r="AW369" s="15" t="s">
        <v>42</v>
      </c>
      <c r="AX369" s="15" t="s">
        <v>82</v>
      </c>
      <c r="AY369" s="270" t="s">
        <v>139</v>
      </c>
    </row>
    <row r="370" s="13" customFormat="1">
      <c r="A370" s="13"/>
      <c r="B370" s="236"/>
      <c r="C370" s="237"/>
      <c r="D370" s="230" t="s">
        <v>151</v>
      </c>
      <c r="E370" s="238" t="s">
        <v>80</v>
      </c>
      <c r="F370" s="239" t="s">
        <v>531</v>
      </c>
      <c r="G370" s="237"/>
      <c r="H370" s="240">
        <v>22.256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151</v>
      </c>
      <c r="AU370" s="246" t="s">
        <v>92</v>
      </c>
      <c r="AV370" s="13" t="s">
        <v>92</v>
      </c>
      <c r="AW370" s="13" t="s">
        <v>42</v>
      </c>
      <c r="AX370" s="13" t="s">
        <v>82</v>
      </c>
      <c r="AY370" s="246" t="s">
        <v>139</v>
      </c>
    </row>
    <row r="371" s="14" customFormat="1">
      <c r="A371" s="14"/>
      <c r="B371" s="247"/>
      <c r="C371" s="248"/>
      <c r="D371" s="230" t="s">
        <v>151</v>
      </c>
      <c r="E371" s="249" t="s">
        <v>80</v>
      </c>
      <c r="F371" s="250" t="s">
        <v>152</v>
      </c>
      <c r="G371" s="248"/>
      <c r="H371" s="251">
        <v>756.27199999999993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7" t="s">
        <v>151</v>
      </c>
      <c r="AU371" s="257" t="s">
        <v>92</v>
      </c>
      <c r="AV371" s="14" t="s">
        <v>153</v>
      </c>
      <c r="AW371" s="14" t="s">
        <v>42</v>
      </c>
      <c r="AX371" s="14" t="s">
        <v>90</v>
      </c>
      <c r="AY371" s="257" t="s">
        <v>139</v>
      </c>
    </row>
    <row r="372" s="2" customFormat="1" ht="14.4" customHeight="1">
      <c r="A372" s="41"/>
      <c r="B372" s="42"/>
      <c r="C372" s="217" t="s">
        <v>549</v>
      </c>
      <c r="D372" s="217" t="s">
        <v>142</v>
      </c>
      <c r="E372" s="218" t="s">
        <v>544</v>
      </c>
      <c r="F372" s="219" t="s">
        <v>545</v>
      </c>
      <c r="G372" s="220" t="s">
        <v>380</v>
      </c>
      <c r="H372" s="221">
        <v>192.322</v>
      </c>
      <c r="I372" s="222"/>
      <c r="J372" s="223">
        <f>ROUND(I372*H372,2)</f>
        <v>0</v>
      </c>
      <c r="K372" s="219" t="s">
        <v>145</v>
      </c>
      <c r="L372" s="47"/>
      <c r="M372" s="224" t="s">
        <v>80</v>
      </c>
      <c r="N372" s="225" t="s">
        <v>52</v>
      </c>
      <c r="O372" s="87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8" t="s">
        <v>153</v>
      </c>
      <c r="AT372" s="228" t="s">
        <v>142</v>
      </c>
      <c r="AU372" s="228" t="s">
        <v>92</v>
      </c>
      <c r="AY372" s="19" t="s">
        <v>139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90</v>
      </c>
      <c r="BK372" s="229">
        <f>ROUND(I372*H372,2)</f>
        <v>0</v>
      </c>
      <c r="BL372" s="19" t="s">
        <v>153</v>
      </c>
      <c r="BM372" s="228" t="s">
        <v>550</v>
      </c>
    </row>
    <row r="373" s="2" customFormat="1">
      <c r="A373" s="41"/>
      <c r="B373" s="42"/>
      <c r="C373" s="43"/>
      <c r="D373" s="230" t="s">
        <v>148</v>
      </c>
      <c r="E373" s="43"/>
      <c r="F373" s="231" t="s">
        <v>547</v>
      </c>
      <c r="G373" s="43"/>
      <c r="H373" s="43"/>
      <c r="I373" s="232"/>
      <c r="J373" s="43"/>
      <c r="K373" s="43"/>
      <c r="L373" s="47"/>
      <c r="M373" s="233"/>
      <c r="N373" s="23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148</v>
      </c>
      <c r="AU373" s="19" t="s">
        <v>92</v>
      </c>
    </row>
    <row r="374" s="2" customFormat="1">
      <c r="A374" s="41"/>
      <c r="B374" s="42"/>
      <c r="C374" s="43"/>
      <c r="D374" s="230" t="s">
        <v>149</v>
      </c>
      <c r="E374" s="43"/>
      <c r="F374" s="235" t="s">
        <v>551</v>
      </c>
      <c r="G374" s="43"/>
      <c r="H374" s="43"/>
      <c r="I374" s="232"/>
      <c r="J374" s="43"/>
      <c r="K374" s="43"/>
      <c r="L374" s="47"/>
      <c r="M374" s="233"/>
      <c r="N374" s="234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149</v>
      </c>
      <c r="AU374" s="19" t="s">
        <v>92</v>
      </c>
    </row>
    <row r="375" s="15" customFormat="1">
      <c r="A375" s="15"/>
      <c r="B375" s="261"/>
      <c r="C375" s="262"/>
      <c r="D375" s="230" t="s">
        <v>151</v>
      </c>
      <c r="E375" s="263" t="s">
        <v>80</v>
      </c>
      <c r="F375" s="264" t="s">
        <v>552</v>
      </c>
      <c r="G375" s="262"/>
      <c r="H375" s="263" t="s">
        <v>80</v>
      </c>
      <c r="I375" s="265"/>
      <c r="J375" s="262"/>
      <c r="K375" s="262"/>
      <c r="L375" s="266"/>
      <c r="M375" s="267"/>
      <c r="N375" s="268"/>
      <c r="O375" s="268"/>
      <c r="P375" s="268"/>
      <c r="Q375" s="268"/>
      <c r="R375" s="268"/>
      <c r="S375" s="268"/>
      <c r="T375" s="26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0" t="s">
        <v>151</v>
      </c>
      <c r="AU375" s="270" t="s">
        <v>92</v>
      </c>
      <c r="AV375" s="15" t="s">
        <v>90</v>
      </c>
      <c r="AW375" s="15" t="s">
        <v>42</v>
      </c>
      <c r="AX375" s="15" t="s">
        <v>82</v>
      </c>
      <c r="AY375" s="270" t="s">
        <v>139</v>
      </c>
    </row>
    <row r="376" s="13" customFormat="1">
      <c r="A376" s="13"/>
      <c r="B376" s="236"/>
      <c r="C376" s="237"/>
      <c r="D376" s="230" t="s">
        <v>151</v>
      </c>
      <c r="E376" s="238" t="s">
        <v>80</v>
      </c>
      <c r="F376" s="239" t="s">
        <v>553</v>
      </c>
      <c r="G376" s="237"/>
      <c r="H376" s="240">
        <v>192.322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151</v>
      </c>
      <c r="AU376" s="246" t="s">
        <v>92</v>
      </c>
      <c r="AV376" s="13" t="s">
        <v>92</v>
      </c>
      <c r="AW376" s="13" t="s">
        <v>42</v>
      </c>
      <c r="AX376" s="13" t="s">
        <v>82</v>
      </c>
      <c r="AY376" s="246" t="s">
        <v>139</v>
      </c>
    </row>
    <row r="377" s="14" customFormat="1">
      <c r="A377" s="14"/>
      <c r="B377" s="247"/>
      <c r="C377" s="248"/>
      <c r="D377" s="230" t="s">
        <v>151</v>
      </c>
      <c r="E377" s="249" t="s">
        <v>80</v>
      </c>
      <c r="F377" s="250" t="s">
        <v>152</v>
      </c>
      <c r="G377" s="248"/>
      <c r="H377" s="251">
        <v>192.322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7" t="s">
        <v>151</v>
      </c>
      <c r="AU377" s="257" t="s">
        <v>92</v>
      </c>
      <c r="AV377" s="14" t="s">
        <v>153</v>
      </c>
      <c r="AW377" s="14" t="s">
        <v>42</v>
      </c>
      <c r="AX377" s="14" t="s">
        <v>90</v>
      </c>
      <c r="AY377" s="257" t="s">
        <v>139</v>
      </c>
    </row>
    <row r="378" s="2" customFormat="1" ht="24.15" customHeight="1">
      <c r="A378" s="41"/>
      <c r="B378" s="42"/>
      <c r="C378" s="217" t="s">
        <v>554</v>
      </c>
      <c r="D378" s="217" t="s">
        <v>142</v>
      </c>
      <c r="E378" s="218" t="s">
        <v>555</v>
      </c>
      <c r="F378" s="219" t="s">
        <v>556</v>
      </c>
      <c r="G378" s="220" t="s">
        <v>380</v>
      </c>
      <c r="H378" s="221">
        <v>24.241</v>
      </c>
      <c r="I378" s="222"/>
      <c r="J378" s="223">
        <f>ROUND(I378*H378,2)</f>
        <v>0</v>
      </c>
      <c r="K378" s="219" t="s">
        <v>145</v>
      </c>
      <c r="L378" s="47"/>
      <c r="M378" s="224" t="s">
        <v>80</v>
      </c>
      <c r="N378" s="225" t="s">
        <v>52</v>
      </c>
      <c r="O378" s="87"/>
      <c r="P378" s="226">
        <f>O378*H378</f>
        <v>0</v>
      </c>
      <c r="Q378" s="226">
        <v>0</v>
      </c>
      <c r="R378" s="226">
        <f>Q378*H378</f>
        <v>0</v>
      </c>
      <c r="S378" s="226">
        <v>0</v>
      </c>
      <c r="T378" s="22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8" t="s">
        <v>153</v>
      </c>
      <c r="AT378" s="228" t="s">
        <v>142</v>
      </c>
      <c r="AU378" s="228" t="s">
        <v>92</v>
      </c>
      <c r="AY378" s="19" t="s">
        <v>139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9" t="s">
        <v>90</v>
      </c>
      <c r="BK378" s="229">
        <f>ROUND(I378*H378,2)</f>
        <v>0</v>
      </c>
      <c r="BL378" s="19" t="s">
        <v>153</v>
      </c>
      <c r="BM378" s="228" t="s">
        <v>557</v>
      </c>
    </row>
    <row r="379" s="2" customFormat="1">
      <c r="A379" s="41"/>
      <c r="B379" s="42"/>
      <c r="C379" s="43"/>
      <c r="D379" s="230" t="s">
        <v>148</v>
      </c>
      <c r="E379" s="43"/>
      <c r="F379" s="231" t="s">
        <v>558</v>
      </c>
      <c r="G379" s="43"/>
      <c r="H379" s="43"/>
      <c r="I379" s="232"/>
      <c r="J379" s="43"/>
      <c r="K379" s="43"/>
      <c r="L379" s="47"/>
      <c r="M379" s="233"/>
      <c r="N379" s="23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19" t="s">
        <v>148</v>
      </c>
      <c r="AU379" s="19" t="s">
        <v>92</v>
      </c>
    </row>
    <row r="380" s="2" customFormat="1">
      <c r="A380" s="41"/>
      <c r="B380" s="42"/>
      <c r="C380" s="43"/>
      <c r="D380" s="230" t="s">
        <v>149</v>
      </c>
      <c r="E380" s="43"/>
      <c r="F380" s="235" t="s">
        <v>559</v>
      </c>
      <c r="G380" s="43"/>
      <c r="H380" s="43"/>
      <c r="I380" s="232"/>
      <c r="J380" s="43"/>
      <c r="K380" s="43"/>
      <c r="L380" s="47"/>
      <c r="M380" s="233"/>
      <c r="N380" s="23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149</v>
      </c>
      <c r="AU380" s="19" t="s">
        <v>92</v>
      </c>
    </row>
    <row r="381" s="13" customFormat="1">
      <c r="A381" s="13"/>
      <c r="B381" s="236"/>
      <c r="C381" s="237"/>
      <c r="D381" s="230" t="s">
        <v>151</v>
      </c>
      <c r="E381" s="238" t="s">
        <v>80</v>
      </c>
      <c r="F381" s="239" t="s">
        <v>560</v>
      </c>
      <c r="G381" s="237"/>
      <c r="H381" s="240">
        <v>24.241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151</v>
      </c>
      <c r="AU381" s="246" t="s">
        <v>92</v>
      </c>
      <c r="AV381" s="13" t="s">
        <v>92</v>
      </c>
      <c r="AW381" s="13" t="s">
        <v>42</v>
      </c>
      <c r="AX381" s="13" t="s">
        <v>82</v>
      </c>
      <c r="AY381" s="246" t="s">
        <v>139</v>
      </c>
    </row>
    <row r="382" s="14" customFormat="1">
      <c r="A382" s="14"/>
      <c r="B382" s="247"/>
      <c r="C382" s="248"/>
      <c r="D382" s="230" t="s">
        <v>151</v>
      </c>
      <c r="E382" s="249" t="s">
        <v>80</v>
      </c>
      <c r="F382" s="250" t="s">
        <v>152</v>
      </c>
      <c r="G382" s="248"/>
      <c r="H382" s="251">
        <v>24.241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7" t="s">
        <v>151</v>
      </c>
      <c r="AU382" s="257" t="s">
        <v>92</v>
      </c>
      <c r="AV382" s="14" t="s">
        <v>153</v>
      </c>
      <c r="AW382" s="14" t="s">
        <v>42</v>
      </c>
      <c r="AX382" s="14" t="s">
        <v>90</v>
      </c>
      <c r="AY382" s="257" t="s">
        <v>139</v>
      </c>
    </row>
    <row r="383" s="2" customFormat="1" ht="14.4" customHeight="1">
      <c r="A383" s="41"/>
      <c r="B383" s="42"/>
      <c r="C383" s="217" t="s">
        <v>561</v>
      </c>
      <c r="D383" s="217" t="s">
        <v>142</v>
      </c>
      <c r="E383" s="218" t="s">
        <v>562</v>
      </c>
      <c r="F383" s="219" t="s">
        <v>563</v>
      </c>
      <c r="G383" s="220" t="s">
        <v>380</v>
      </c>
      <c r="H383" s="221">
        <v>1.7729999999999999</v>
      </c>
      <c r="I383" s="222"/>
      <c r="J383" s="223">
        <f>ROUND(I383*H383,2)</f>
        <v>0</v>
      </c>
      <c r="K383" s="219" t="s">
        <v>145</v>
      </c>
      <c r="L383" s="47"/>
      <c r="M383" s="224" t="s">
        <v>80</v>
      </c>
      <c r="N383" s="225" t="s">
        <v>52</v>
      </c>
      <c r="O383" s="87"/>
      <c r="P383" s="226">
        <f>O383*H383</f>
        <v>0</v>
      </c>
      <c r="Q383" s="226">
        <v>0</v>
      </c>
      <c r="R383" s="226">
        <f>Q383*H383</f>
        <v>0</v>
      </c>
      <c r="S383" s="226">
        <v>0</v>
      </c>
      <c r="T383" s="22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8" t="s">
        <v>153</v>
      </c>
      <c r="AT383" s="228" t="s">
        <v>142</v>
      </c>
      <c r="AU383" s="228" t="s">
        <v>92</v>
      </c>
      <c r="AY383" s="19" t="s">
        <v>139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19" t="s">
        <v>90</v>
      </c>
      <c r="BK383" s="229">
        <f>ROUND(I383*H383,2)</f>
        <v>0</v>
      </c>
      <c r="BL383" s="19" t="s">
        <v>153</v>
      </c>
      <c r="BM383" s="228" t="s">
        <v>564</v>
      </c>
    </row>
    <row r="384" s="2" customFormat="1">
      <c r="A384" s="41"/>
      <c r="B384" s="42"/>
      <c r="C384" s="43"/>
      <c r="D384" s="230" t="s">
        <v>148</v>
      </c>
      <c r="E384" s="43"/>
      <c r="F384" s="231" t="s">
        <v>565</v>
      </c>
      <c r="G384" s="43"/>
      <c r="H384" s="43"/>
      <c r="I384" s="232"/>
      <c r="J384" s="43"/>
      <c r="K384" s="43"/>
      <c r="L384" s="47"/>
      <c r="M384" s="233"/>
      <c r="N384" s="23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148</v>
      </c>
      <c r="AU384" s="19" t="s">
        <v>92</v>
      </c>
    </row>
    <row r="385" s="2" customFormat="1">
      <c r="A385" s="41"/>
      <c r="B385" s="42"/>
      <c r="C385" s="43"/>
      <c r="D385" s="230" t="s">
        <v>149</v>
      </c>
      <c r="E385" s="43"/>
      <c r="F385" s="235" t="s">
        <v>383</v>
      </c>
      <c r="G385" s="43"/>
      <c r="H385" s="43"/>
      <c r="I385" s="232"/>
      <c r="J385" s="43"/>
      <c r="K385" s="43"/>
      <c r="L385" s="47"/>
      <c r="M385" s="233"/>
      <c r="N385" s="23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149</v>
      </c>
      <c r="AU385" s="19" t="s">
        <v>92</v>
      </c>
    </row>
    <row r="386" s="13" customFormat="1">
      <c r="A386" s="13"/>
      <c r="B386" s="236"/>
      <c r="C386" s="237"/>
      <c r="D386" s="230" t="s">
        <v>151</v>
      </c>
      <c r="E386" s="238" t="s">
        <v>80</v>
      </c>
      <c r="F386" s="239" t="s">
        <v>566</v>
      </c>
      <c r="G386" s="237"/>
      <c r="H386" s="240">
        <v>1.7729999999999999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151</v>
      </c>
      <c r="AU386" s="246" t="s">
        <v>92</v>
      </c>
      <c r="AV386" s="13" t="s">
        <v>92</v>
      </c>
      <c r="AW386" s="13" t="s">
        <v>42</v>
      </c>
      <c r="AX386" s="13" t="s">
        <v>82</v>
      </c>
      <c r="AY386" s="246" t="s">
        <v>139</v>
      </c>
    </row>
    <row r="387" s="14" customFormat="1">
      <c r="A387" s="14"/>
      <c r="B387" s="247"/>
      <c r="C387" s="248"/>
      <c r="D387" s="230" t="s">
        <v>151</v>
      </c>
      <c r="E387" s="249" t="s">
        <v>80</v>
      </c>
      <c r="F387" s="250" t="s">
        <v>152</v>
      </c>
      <c r="G387" s="248"/>
      <c r="H387" s="251">
        <v>1.7729999999999999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7" t="s">
        <v>151</v>
      </c>
      <c r="AU387" s="257" t="s">
        <v>92</v>
      </c>
      <c r="AV387" s="14" t="s">
        <v>153</v>
      </c>
      <c r="AW387" s="14" t="s">
        <v>42</v>
      </c>
      <c r="AX387" s="14" t="s">
        <v>90</v>
      </c>
      <c r="AY387" s="257" t="s">
        <v>139</v>
      </c>
    </row>
    <row r="388" s="2" customFormat="1" ht="14.4" customHeight="1">
      <c r="A388" s="41"/>
      <c r="B388" s="42"/>
      <c r="C388" s="217" t="s">
        <v>567</v>
      </c>
      <c r="D388" s="217" t="s">
        <v>142</v>
      </c>
      <c r="E388" s="218" t="s">
        <v>568</v>
      </c>
      <c r="F388" s="219" t="s">
        <v>569</v>
      </c>
      <c r="G388" s="220" t="s">
        <v>380</v>
      </c>
      <c r="H388" s="221">
        <v>388.07299999999998</v>
      </c>
      <c r="I388" s="222"/>
      <c r="J388" s="223">
        <f>ROUND(I388*H388,2)</f>
        <v>0</v>
      </c>
      <c r="K388" s="219" t="s">
        <v>145</v>
      </c>
      <c r="L388" s="47"/>
      <c r="M388" s="224" t="s">
        <v>80</v>
      </c>
      <c r="N388" s="225" t="s">
        <v>52</v>
      </c>
      <c r="O388" s="87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8" t="s">
        <v>153</v>
      </c>
      <c r="AT388" s="228" t="s">
        <v>142</v>
      </c>
      <c r="AU388" s="228" t="s">
        <v>92</v>
      </c>
      <c r="AY388" s="19" t="s">
        <v>139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9" t="s">
        <v>90</v>
      </c>
      <c r="BK388" s="229">
        <f>ROUND(I388*H388,2)</f>
        <v>0</v>
      </c>
      <c r="BL388" s="19" t="s">
        <v>153</v>
      </c>
      <c r="BM388" s="228" t="s">
        <v>570</v>
      </c>
    </row>
    <row r="389" s="2" customFormat="1">
      <c r="A389" s="41"/>
      <c r="B389" s="42"/>
      <c r="C389" s="43"/>
      <c r="D389" s="230" t="s">
        <v>148</v>
      </c>
      <c r="E389" s="43"/>
      <c r="F389" s="231" t="s">
        <v>571</v>
      </c>
      <c r="G389" s="43"/>
      <c r="H389" s="43"/>
      <c r="I389" s="232"/>
      <c r="J389" s="43"/>
      <c r="K389" s="43"/>
      <c r="L389" s="47"/>
      <c r="M389" s="233"/>
      <c r="N389" s="23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148</v>
      </c>
      <c r="AU389" s="19" t="s">
        <v>92</v>
      </c>
    </row>
    <row r="390" s="2" customFormat="1">
      <c r="A390" s="41"/>
      <c r="B390" s="42"/>
      <c r="C390" s="43"/>
      <c r="D390" s="230" t="s">
        <v>149</v>
      </c>
      <c r="E390" s="43"/>
      <c r="F390" s="235" t="s">
        <v>572</v>
      </c>
      <c r="G390" s="43"/>
      <c r="H390" s="43"/>
      <c r="I390" s="232"/>
      <c r="J390" s="43"/>
      <c r="K390" s="43"/>
      <c r="L390" s="47"/>
      <c r="M390" s="233"/>
      <c r="N390" s="23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149</v>
      </c>
      <c r="AU390" s="19" t="s">
        <v>92</v>
      </c>
    </row>
    <row r="391" s="13" customFormat="1">
      <c r="A391" s="13"/>
      <c r="B391" s="236"/>
      <c r="C391" s="237"/>
      <c r="D391" s="230" t="s">
        <v>151</v>
      </c>
      <c r="E391" s="238" t="s">
        <v>80</v>
      </c>
      <c r="F391" s="239" t="s">
        <v>573</v>
      </c>
      <c r="G391" s="237"/>
      <c r="H391" s="240">
        <v>388.07299999999998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151</v>
      </c>
      <c r="AU391" s="246" t="s">
        <v>92</v>
      </c>
      <c r="AV391" s="13" t="s">
        <v>92</v>
      </c>
      <c r="AW391" s="13" t="s">
        <v>42</v>
      </c>
      <c r="AX391" s="13" t="s">
        <v>82</v>
      </c>
      <c r="AY391" s="246" t="s">
        <v>139</v>
      </c>
    </row>
    <row r="392" s="14" customFormat="1">
      <c r="A392" s="14"/>
      <c r="B392" s="247"/>
      <c r="C392" s="248"/>
      <c r="D392" s="230" t="s">
        <v>151</v>
      </c>
      <c r="E392" s="249" t="s">
        <v>80</v>
      </c>
      <c r="F392" s="250" t="s">
        <v>152</v>
      </c>
      <c r="G392" s="248"/>
      <c r="H392" s="251">
        <v>388.07299999999998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7" t="s">
        <v>151</v>
      </c>
      <c r="AU392" s="257" t="s">
        <v>92</v>
      </c>
      <c r="AV392" s="14" t="s">
        <v>153</v>
      </c>
      <c r="AW392" s="14" t="s">
        <v>42</v>
      </c>
      <c r="AX392" s="14" t="s">
        <v>90</v>
      </c>
      <c r="AY392" s="257" t="s">
        <v>139</v>
      </c>
    </row>
    <row r="393" s="2" customFormat="1" ht="14.4" customHeight="1">
      <c r="A393" s="41"/>
      <c r="B393" s="42"/>
      <c r="C393" s="217" t="s">
        <v>574</v>
      </c>
      <c r="D393" s="217" t="s">
        <v>142</v>
      </c>
      <c r="E393" s="218" t="s">
        <v>575</v>
      </c>
      <c r="F393" s="219" t="s">
        <v>576</v>
      </c>
      <c r="G393" s="220" t="s">
        <v>380</v>
      </c>
      <c r="H393" s="221">
        <v>4.9119999999999999</v>
      </c>
      <c r="I393" s="222"/>
      <c r="J393" s="223">
        <f>ROUND(I393*H393,2)</f>
        <v>0</v>
      </c>
      <c r="K393" s="219" t="s">
        <v>145</v>
      </c>
      <c r="L393" s="47"/>
      <c r="M393" s="224" t="s">
        <v>80</v>
      </c>
      <c r="N393" s="225" t="s">
        <v>52</v>
      </c>
      <c r="O393" s="87"/>
      <c r="P393" s="226">
        <f>O393*H393</f>
        <v>0</v>
      </c>
      <c r="Q393" s="226">
        <v>0</v>
      </c>
      <c r="R393" s="226">
        <f>Q393*H393</f>
        <v>0</v>
      </c>
      <c r="S393" s="226">
        <v>0</v>
      </c>
      <c r="T393" s="22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28" t="s">
        <v>153</v>
      </c>
      <c r="AT393" s="228" t="s">
        <v>142</v>
      </c>
      <c r="AU393" s="228" t="s">
        <v>92</v>
      </c>
      <c r="AY393" s="19" t="s">
        <v>139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9" t="s">
        <v>90</v>
      </c>
      <c r="BK393" s="229">
        <f>ROUND(I393*H393,2)</f>
        <v>0</v>
      </c>
      <c r="BL393" s="19" t="s">
        <v>153</v>
      </c>
      <c r="BM393" s="228" t="s">
        <v>577</v>
      </c>
    </row>
    <row r="394" s="2" customFormat="1">
      <c r="A394" s="41"/>
      <c r="B394" s="42"/>
      <c r="C394" s="43"/>
      <c r="D394" s="230" t="s">
        <v>148</v>
      </c>
      <c r="E394" s="43"/>
      <c r="F394" s="231" t="s">
        <v>578</v>
      </c>
      <c r="G394" s="43"/>
      <c r="H394" s="43"/>
      <c r="I394" s="232"/>
      <c r="J394" s="43"/>
      <c r="K394" s="43"/>
      <c r="L394" s="47"/>
      <c r="M394" s="233"/>
      <c r="N394" s="23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9" t="s">
        <v>148</v>
      </c>
      <c r="AU394" s="19" t="s">
        <v>92</v>
      </c>
    </row>
    <row r="395" s="2" customFormat="1">
      <c r="A395" s="41"/>
      <c r="B395" s="42"/>
      <c r="C395" s="43"/>
      <c r="D395" s="230" t="s">
        <v>149</v>
      </c>
      <c r="E395" s="43"/>
      <c r="F395" s="235" t="s">
        <v>579</v>
      </c>
      <c r="G395" s="43"/>
      <c r="H395" s="43"/>
      <c r="I395" s="232"/>
      <c r="J395" s="43"/>
      <c r="K395" s="43"/>
      <c r="L395" s="47"/>
      <c r="M395" s="233"/>
      <c r="N395" s="23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149</v>
      </c>
      <c r="AU395" s="19" t="s">
        <v>92</v>
      </c>
    </row>
    <row r="396" s="13" customFormat="1">
      <c r="A396" s="13"/>
      <c r="B396" s="236"/>
      <c r="C396" s="237"/>
      <c r="D396" s="230" t="s">
        <v>151</v>
      </c>
      <c r="E396" s="238" t="s">
        <v>80</v>
      </c>
      <c r="F396" s="239" t="s">
        <v>580</v>
      </c>
      <c r="G396" s="237"/>
      <c r="H396" s="240">
        <v>4.9119999999999999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151</v>
      </c>
      <c r="AU396" s="246" t="s">
        <v>92</v>
      </c>
      <c r="AV396" s="13" t="s">
        <v>92</v>
      </c>
      <c r="AW396" s="13" t="s">
        <v>42</v>
      </c>
      <c r="AX396" s="13" t="s">
        <v>82</v>
      </c>
      <c r="AY396" s="246" t="s">
        <v>139</v>
      </c>
    </row>
    <row r="397" s="14" customFormat="1">
      <c r="A397" s="14"/>
      <c r="B397" s="247"/>
      <c r="C397" s="248"/>
      <c r="D397" s="230" t="s">
        <v>151</v>
      </c>
      <c r="E397" s="249" t="s">
        <v>80</v>
      </c>
      <c r="F397" s="250" t="s">
        <v>152</v>
      </c>
      <c r="G397" s="248"/>
      <c r="H397" s="251">
        <v>4.9119999999999999</v>
      </c>
      <c r="I397" s="252"/>
      <c r="J397" s="248"/>
      <c r="K397" s="248"/>
      <c r="L397" s="253"/>
      <c r="M397" s="254"/>
      <c r="N397" s="255"/>
      <c r="O397" s="255"/>
      <c r="P397" s="255"/>
      <c r="Q397" s="255"/>
      <c r="R397" s="255"/>
      <c r="S397" s="255"/>
      <c r="T397" s="25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7" t="s">
        <v>151</v>
      </c>
      <c r="AU397" s="257" t="s">
        <v>92</v>
      </c>
      <c r="AV397" s="14" t="s">
        <v>153</v>
      </c>
      <c r="AW397" s="14" t="s">
        <v>42</v>
      </c>
      <c r="AX397" s="14" t="s">
        <v>90</v>
      </c>
      <c r="AY397" s="257" t="s">
        <v>139</v>
      </c>
    </row>
    <row r="398" s="2" customFormat="1" ht="14.4" customHeight="1">
      <c r="A398" s="41"/>
      <c r="B398" s="42"/>
      <c r="C398" s="217" t="s">
        <v>581</v>
      </c>
      <c r="D398" s="217" t="s">
        <v>142</v>
      </c>
      <c r="E398" s="218" t="s">
        <v>582</v>
      </c>
      <c r="F398" s="219" t="s">
        <v>583</v>
      </c>
      <c r="G398" s="220" t="s">
        <v>380</v>
      </c>
      <c r="H398" s="221">
        <v>4.875</v>
      </c>
      <c r="I398" s="222"/>
      <c r="J398" s="223">
        <f>ROUND(I398*H398,2)</f>
        <v>0</v>
      </c>
      <c r="K398" s="219" t="s">
        <v>145</v>
      </c>
      <c r="L398" s="47"/>
      <c r="M398" s="224" t="s">
        <v>80</v>
      </c>
      <c r="N398" s="225" t="s">
        <v>52</v>
      </c>
      <c r="O398" s="87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28" t="s">
        <v>153</v>
      </c>
      <c r="AT398" s="228" t="s">
        <v>142</v>
      </c>
      <c r="AU398" s="228" t="s">
        <v>92</v>
      </c>
      <c r="AY398" s="19" t="s">
        <v>139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90</v>
      </c>
      <c r="BK398" s="229">
        <f>ROUND(I398*H398,2)</f>
        <v>0</v>
      </c>
      <c r="BL398" s="19" t="s">
        <v>153</v>
      </c>
      <c r="BM398" s="228" t="s">
        <v>584</v>
      </c>
    </row>
    <row r="399" s="2" customFormat="1">
      <c r="A399" s="41"/>
      <c r="B399" s="42"/>
      <c r="C399" s="43"/>
      <c r="D399" s="230" t="s">
        <v>148</v>
      </c>
      <c r="E399" s="43"/>
      <c r="F399" s="231" t="s">
        <v>585</v>
      </c>
      <c r="G399" s="43"/>
      <c r="H399" s="43"/>
      <c r="I399" s="232"/>
      <c r="J399" s="43"/>
      <c r="K399" s="43"/>
      <c r="L399" s="47"/>
      <c r="M399" s="233"/>
      <c r="N399" s="23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148</v>
      </c>
      <c r="AU399" s="19" t="s">
        <v>92</v>
      </c>
    </row>
    <row r="400" s="2" customFormat="1">
      <c r="A400" s="41"/>
      <c r="B400" s="42"/>
      <c r="C400" s="43"/>
      <c r="D400" s="230" t="s">
        <v>149</v>
      </c>
      <c r="E400" s="43"/>
      <c r="F400" s="235" t="s">
        <v>586</v>
      </c>
      <c r="G400" s="43"/>
      <c r="H400" s="43"/>
      <c r="I400" s="232"/>
      <c r="J400" s="43"/>
      <c r="K400" s="43"/>
      <c r="L400" s="47"/>
      <c r="M400" s="233"/>
      <c r="N400" s="23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149</v>
      </c>
      <c r="AU400" s="19" t="s">
        <v>92</v>
      </c>
    </row>
    <row r="401" s="13" customFormat="1">
      <c r="A401" s="13"/>
      <c r="B401" s="236"/>
      <c r="C401" s="237"/>
      <c r="D401" s="230" t="s">
        <v>151</v>
      </c>
      <c r="E401" s="238" t="s">
        <v>80</v>
      </c>
      <c r="F401" s="239" t="s">
        <v>587</v>
      </c>
      <c r="G401" s="237"/>
      <c r="H401" s="240">
        <v>4.875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151</v>
      </c>
      <c r="AU401" s="246" t="s">
        <v>92</v>
      </c>
      <c r="AV401" s="13" t="s">
        <v>92</v>
      </c>
      <c r="AW401" s="13" t="s">
        <v>42</v>
      </c>
      <c r="AX401" s="13" t="s">
        <v>82</v>
      </c>
      <c r="AY401" s="246" t="s">
        <v>139</v>
      </c>
    </row>
    <row r="402" s="14" customFormat="1">
      <c r="A402" s="14"/>
      <c r="B402" s="247"/>
      <c r="C402" s="248"/>
      <c r="D402" s="230" t="s">
        <v>151</v>
      </c>
      <c r="E402" s="249" t="s">
        <v>80</v>
      </c>
      <c r="F402" s="250" t="s">
        <v>152</v>
      </c>
      <c r="G402" s="248"/>
      <c r="H402" s="251">
        <v>4.875</v>
      </c>
      <c r="I402" s="252"/>
      <c r="J402" s="248"/>
      <c r="K402" s="248"/>
      <c r="L402" s="253"/>
      <c r="M402" s="254"/>
      <c r="N402" s="255"/>
      <c r="O402" s="255"/>
      <c r="P402" s="255"/>
      <c r="Q402" s="255"/>
      <c r="R402" s="255"/>
      <c r="S402" s="255"/>
      <c r="T402" s="25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7" t="s">
        <v>151</v>
      </c>
      <c r="AU402" s="257" t="s">
        <v>92</v>
      </c>
      <c r="AV402" s="14" t="s">
        <v>153</v>
      </c>
      <c r="AW402" s="14" t="s">
        <v>42</v>
      </c>
      <c r="AX402" s="14" t="s">
        <v>90</v>
      </c>
      <c r="AY402" s="257" t="s">
        <v>139</v>
      </c>
    </row>
    <row r="403" s="2" customFormat="1" ht="14.4" customHeight="1">
      <c r="A403" s="41"/>
      <c r="B403" s="42"/>
      <c r="C403" s="217" t="s">
        <v>588</v>
      </c>
      <c r="D403" s="217" t="s">
        <v>142</v>
      </c>
      <c r="E403" s="218" t="s">
        <v>589</v>
      </c>
      <c r="F403" s="219" t="s">
        <v>590</v>
      </c>
      <c r="G403" s="220" t="s">
        <v>380</v>
      </c>
      <c r="H403" s="221">
        <v>4.875</v>
      </c>
      <c r="I403" s="222"/>
      <c r="J403" s="223">
        <f>ROUND(I403*H403,2)</f>
        <v>0</v>
      </c>
      <c r="K403" s="219" t="s">
        <v>145</v>
      </c>
      <c r="L403" s="47"/>
      <c r="M403" s="224" t="s">
        <v>80</v>
      </c>
      <c r="N403" s="225" t="s">
        <v>52</v>
      </c>
      <c r="O403" s="87"/>
      <c r="P403" s="226">
        <f>O403*H403</f>
        <v>0</v>
      </c>
      <c r="Q403" s="226">
        <v>0</v>
      </c>
      <c r="R403" s="226">
        <f>Q403*H403</f>
        <v>0</v>
      </c>
      <c r="S403" s="226">
        <v>0</v>
      </c>
      <c r="T403" s="227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8" t="s">
        <v>153</v>
      </c>
      <c r="AT403" s="228" t="s">
        <v>142</v>
      </c>
      <c r="AU403" s="228" t="s">
        <v>92</v>
      </c>
      <c r="AY403" s="19" t="s">
        <v>139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9" t="s">
        <v>90</v>
      </c>
      <c r="BK403" s="229">
        <f>ROUND(I403*H403,2)</f>
        <v>0</v>
      </c>
      <c r="BL403" s="19" t="s">
        <v>153</v>
      </c>
      <c r="BM403" s="228" t="s">
        <v>591</v>
      </c>
    </row>
    <row r="404" s="2" customFormat="1">
      <c r="A404" s="41"/>
      <c r="B404" s="42"/>
      <c r="C404" s="43"/>
      <c r="D404" s="230" t="s">
        <v>148</v>
      </c>
      <c r="E404" s="43"/>
      <c r="F404" s="231" t="s">
        <v>592</v>
      </c>
      <c r="G404" s="43"/>
      <c r="H404" s="43"/>
      <c r="I404" s="232"/>
      <c r="J404" s="43"/>
      <c r="K404" s="43"/>
      <c r="L404" s="47"/>
      <c r="M404" s="233"/>
      <c r="N404" s="23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9" t="s">
        <v>148</v>
      </c>
      <c r="AU404" s="19" t="s">
        <v>92</v>
      </c>
    </row>
    <row r="405" s="2" customFormat="1">
      <c r="A405" s="41"/>
      <c r="B405" s="42"/>
      <c r="C405" s="43"/>
      <c r="D405" s="230" t="s">
        <v>149</v>
      </c>
      <c r="E405" s="43"/>
      <c r="F405" s="235" t="s">
        <v>593</v>
      </c>
      <c r="G405" s="43"/>
      <c r="H405" s="43"/>
      <c r="I405" s="232"/>
      <c r="J405" s="43"/>
      <c r="K405" s="43"/>
      <c r="L405" s="47"/>
      <c r="M405" s="233"/>
      <c r="N405" s="23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19" t="s">
        <v>149</v>
      </c>
      <c r="AU405" s="19" t="s">
        <v>92</v>
      </c>
    </row>
    <row r="406" s="13" customFormat="1">
      <c r="A406" s="13"/>
      <c r="B406" s="236"/>
      <c r="C406" s="237"/>
      <c r="D406" s="230" t="s">
        <v>151</v>
      </c>
      <c r="E406" s="238" t="s">
        <v>80</v>
      </c>
      <c r="F406" s="239" t="s">
        <v>587</v>
      </c>
      <c r="G406" s="237"/>
      <c r="H406" s="240">
        <v>4.875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151</v>
      </c>
      <c r="AU406" s="246" t="s">
        <v>92</v>
      </c>
      <c r="AV406" s="13" t="s">
        <v>92</v>
      </c>
      <c r="AW406" s="13" t="s">
        <v>42</v>
      </c>
      <c r="AX406" s="13" t="s">
        <v>82</v>
      </c>
      <c r="AY406" s="246" t="s">
        <v>139</v>
      </c>
    </row>
    <row r="407" s="14" customFormat="1">
      <c r="A407" s="14"/>
      <c r="B407" s="247"/>
      <c r="C407" s="248"/>
      <c r="D407" s="230" t="s">
        <v>151</v>
      </c>
      <c r="E407" s="249" t="s">
        <v>80</v>
      </c>
      <c r="F407" s="250" t="s">
        <v>152</v>
      </c>
      <c r="G407" s="248"/>
      <c r="H407" s="251">
        <v>4.875</v>
      </c>
      <c r="I407" s="252"/>
      <c r="J407" s="248"/>
      <c r="K407" s="248"/>
      <c r="L407" s="253"/>
      <c r="M407" s="254"/>
      <c r="N407" s="255"/>
      <c r="O407" s="255"/>
      <c r="P407" s="255"/>
      <c r="Q407" s="255"/>
      <c r="R407" s="255"/>
      <c r="S407" s="255"/>
      <c r="T407" s="25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7" t="s">
        <v>151</v>
      </c>
      <c r="AU407" s="257" t="s">
        <v>92</v>
      </c>
      <c r="AV407" s="14" t="s">
        <v>153</v>
      </c>
      <c r="AW407" s="14" t="s">
        <v>42</v>
      </c>
      <c r="AX407" s="14" t="s">
        <v>90</v>
      </c>
      <c r="AY407" s="257" t="s">
        <v>139</v>
      </c>
    </row>
    <row r="408" s="2" customFormat="1" ht="14.4" customHeight="1">
      <c r="A408" s="41"/>
      <c r="B408" s="42"/>
      <c r="C408" s="217" t="s">
        <v>594</v>
      </c>
      <c r="D408" s="217" t="s">
        <v>142</v>
      </c>
      <c r="E408" s="218" t="s">
        <v>595</v>
      </c>
      <c r="F408" s="219" t="s">
        <v>596</v>
      </c>
      <c r="G408" s="220" t="s">
        <v>380</v>
      </c>
      <c r="H408" s="221">
        <v>192.322</v>
      </c>
      <c r="I408" s="222"/>
      <c r="J408" s="223">
        <f>ROUND(I408*H408,2)</f>
        <v>0</v>
      </c>
      <c r="K408" s="219" t="s">
        <v>145</v>
      </c>
      <c r="L408" s="47"/>
      <c r="M408" s="224" t="s">
        <v>80</v>
      </c>
      <c r="N408" s="225" t="s">
        <v>52</v>
      </c>
      <c r="O408" s="87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28" t="s">
        <v>153</v>
      </c>
      <c r="AT408" s="228" t="s">
        <v>142</v>
      </c>
      <c r="AU408" s="228" t="s">
        <v>92</v>
      </c>
      <c r="AY408" s="19" t="s">
        <v>139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90</v>
      </c>
      <c r="BK408" s="229">
        <f>ROUND(I408*H408,2)</f>
        <v>0</v>
      </c>
      <c r="BL408" s="19" t="s">
        <v>153</v>
      </c>
      <c r="BM408" s="228" t="s">
        <v>597</v>
      </c>
    </row>
    <row r="409" s="2" customFormat="1">
      <c r="A409" s="41"/>
      <c r="B409" s="42"/>
      <c r="C409" s="43"/>
      <c r="D409" s="230" t="s">
        <v>148</v>
      </c>
      <c r="E409" s="43"/>
      <c r="F409" s="231" t="s">
        <v>598</v>
      </c>
      <c r="G409" s="43"/>
      <c r="H409" s="43"/>
      <c r="I409" s="232"/>
      <c r="J409" s="43"/>
      <c r="K409" s="43"/>
      <c r="L409" s="47"/>
      <c r="M409" s="233"/>
      <c r="N409" s="234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148</v>
      </c>
      <c r="AU409" s="19" t="s">
        <v>92</v>
      </c>
    </row>
    <row r="410" s="2" customFormat="1">
      <c r="A410" s="41"/>
      <c r="B410" s="42"/>
      <c r="C410" s="43"/>
      <c r="D410" s="230" t="s">
        <v>149</v>
      </c>
      <c r="E410" s="43"/>
      <c r="F410" s="235" t="s">
        <v>551</v>
      </c>
      <c r="G410" s="43"/>
      <c r="H410" s="43"/>
      <c r="I410" s="232"/>
      <c r="J410" s="43"/>
      <c r="K410" s="43"/>
      <c r="L410" s="47"/>
      <c r="M410" s="233"/>
      <c r="N410" s="234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19" t="s">
        <v>149</v>
      </c>
      <c r="AU410" s="19" t="s">
        <v>92</v>
      </c>
    </row>
    <row r="411" s="13" customFormat="1">
      <c r="A411" s="13"/>
      <c r="B411" s="236"/>
      <c r="C411" s="237"/>
      <c r="D411" s="230" t="s">
        <v>151</v>
      </c>
      <c r="E411" s="238" t="s">
        <v>80</v>
      </c>
      <c r="F411" s="239" t="s">
        <v>553</v>
      </c>
      <c r="G411" s="237"/>
      <c r="H411" s="240">
        <v>192.322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151</v>
      </c>
      <c r="AU411" s="246" t="s">
        <v>92</v>
      </c>
      <c r="AV411" s="13" t="s">
        <v>92</v>
      </c>
      <c r="AW411" s="13" t="s">
        <v>42</v>
      </c>
      <c r="AX411" s="13" t="s">
        <v>82</v>
      </c>
      <c r="AY411" s="246" t="s">
        <v>139</v>
      </c>
    </row>
    <row r="412" s="14" customFormat="1">
      <c r="A412" s="14"/>
      <c r="B412" s="247"/>
      <c r="C412" s="248"/>
      <c r="D412" s="230" t="s">
        <v>151</v>
      </c>
      <c r="E412" s="249" t="s">
        <v>80</v>
      </c>
      <c r="F412" s="250" t="s">
        <v>152</v>
      </c>
      <c r="G412" s="248"/>
      <c r="H412" s="251">
        <v>192.322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7" t="s">
        <v>151</v>
      </c>
      <c r="AU412" s="257" t="s">
        <v>92</v>
      </c>
      <c r="AV412" s="14" t="s">
        <v>153</v>
      </c>
      <c r="AW412" s="14" t="s">
        <v>42</v>
      </c>
      <c r="AX412" s="14" t="s">
        <v>90</v>
      </c>
      <c r="AY412" s="257" t="s">
        <v>139</v>
      </c>
    </row>
    <row r="413" s="2" customFormat="1" ht="14.4" customHeight="1">
      <c r="A413" s="41"/>
      <c r="B413" s="42"/>
      <c r="C413" s="217" t="s">
        <v>599</v>
      </c>
      <c r="D413" s="217" t="s">
        <v>142</v>
      </c>
      <c r="E413" s="218" t="s">
        <v>600</v>
      </c>
      <c r="F413" s="219" t="s">
        <v>601</v>
      </c>
      <c r="G413" s="220" t="s">
        <v>380</v>
      </c>
      <c r="H413" s="221">
        <v>3489.9580000000001</v>
      </c>
      <c r="I413" s="222"/>
      <c r="J413" s="223">
        <f>ROUND(I413*H413,2)</f>
        <v>0</v>
      </c>
      <c r="K413" s="219" t="s">
        <v>145</v>
      </c>
      <c r="L413" s="47"/>
      <c r="M413" s="224" t="s">
        <v>80</v>
      </c>
      <c r="N413" s="225" t="s">
        <v>52</v>
      </c>
      <c r="O413" s="87"/>
      <c r="P413" s="226">
        <f>O413*H413</f>
        <v>0</v>
      </c>
      <c r="Q413" s="226">
        <v>0</v>
      </c>
      <c r="R413" s="226">
        <f>Q413*H413</f>
        <v>0</v>
      </c>
      <c r="S413" s="226">
        <v>0</v>
      </c>
      <c r="T413" s="227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28" t="s">
        <v>153</v>
      </c>
      <c r="AT413" s="228" t="s">
        <v>142</v>
      </c>
      <c r="AU413" s="228" t="s">
        <v>92</v>
      </c>
      <c r="AY413" s="19" t="s">
        <v>139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9" t="s">
        <v>90</v>
      </c>
      <c r="BK413" s="229">
        <f>ROUND(I413*H413,2)</f>
        <v>0</v>
      </c>
      <c r="BL413" s="19" t="s">
        <v>153</v>
      </c>
      <c r="BM413" s="228" t="s">
        <v>602</v>
      </c>
    </row>
    <row r="414" s="2" customFormat="1">
      <c r="A414" s="41"/>
      <c r="B414" s="42"/>
      <c r="C414" s="43"/>
      <c r="D414" s="230" t="s">
        <v>148</v>
      </c>
      <c r="E414" s="43"/>
      <c r="F414" s="231" t="s">
        <v>603</v>
      </c>
      <c r="G414" s="43"/>
      <c r="H414" s="43"/>
      <c r="I414" s="232"/>
      <c r="J414" s="43"/>
      <c r="K414" s="43"/>
      <c r="L414" s="47"/>
      <c r="M414" s="233"/>
      <c r="N414" s="234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19" t="s">
        <v>148</v>
      </c>
      <c r="AU414" s="19" t="s">
        <v>92</v>
      </c>
    </row>
    <row r="415" s="2" customFormat="1">
      <c r="A415" s="41"/>
      <c r="B415" s="42"/>
      <c r="C415" s="43"/>
      <c r="D415" s="230" t="s">
        <v>149</v>
      </c>
      <c r="E415" s="43"/>
      <c r="F415" s="235" t="s">
        <v>604</v>
      </c>
      <c r="G415" s="43"/>
      <c r="H415" s="43"/>
      <c r="I415" s="232"/>
      <c r="J415" s="43"/>
      <c r="K415" s="43"/>
      <c r="L415" s="47"/>
      <c r="M415" s="233"/>
      <c r="N415" s="23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149</v>
      </c>
      <c r="AU415" s="19" t="s">
        <v>92</v>
      </c>
    </row>
    <row r="416" s="13" customFormat="1">
      <c r="A416" s="13"/>
      <c r="B416" s="236"/>
      <c r="C416" s="237"/>
      <c r="D416" s="230" t="s">
        <v>151</v>
      </c>
      <c r="E416" s="238" t="s">
        <v>80</v>
      </c>
      <c r="F416" s="239" t="s">
        <v>605</v>
      </c>
      <c r="G416" s="237"/>
      <c r="H416" s="240">
        <v>183.68199999999999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151</v>
      </c>
      <c r="AU416" s="246" t="s">
        <v>92</v>
      </c>
      <c r="AV416" s="13" t="s">
        <v>92</v>
      </c>
      <c r="AW416" s="13" t="s">
        <v>42</v>
      </c>
      <c r="AX416" s="13" t="s">
        <v>82</v>
      </c>
      <c r="AY416" s="246" t="s">
        <v>139</v>
      </c>
    </row>
    <row r="417" s="14" customFormat="1">
      <c r="A417" s="14"/>
      <c r="B417" s="247"/>
      <c r="C417" s="248"/>
      <c r="D417" s="230" t="s">
        <v>151</v>
      </c>
      <c r="E417" s="249" t="s">
        <v>80</v>
      </c>
      <c r="F417" s="250" t="s">
        <v>152</v>
      </c>
      <c r="G417" s="248"/>
      <c r="H417" s="251">
        <v>183.68199999999999</v>
      </c>
      <c r="I417" s="252"/>
      <c r="J417" s="248"/>
      <c r="K417" s="248"/>
      <c r="L417" s="253"/>
      <c r="M417" s="254"/>
      <c r="N417" s="255"/>
      <c r="O417" s="255"/>
      <c r="P417" s="255"/>
      <c r="Q417" s="255"/>
      <c r="R417" s="255"/>
      <c r="S417" s="255"/>
      <c r="T417" s="25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7" t="s">
        <v>151</v>
      </c>
      <c r="AU417" s="257" t="s">
        <v>92</v>
      </c>
      <c r="AV417" s="14" t="s">
        <v>153</v>
      </c>
      <c r="AW417" s="14" t="s">
        <v>42</v>
      </c>
      <c r="AX417" s="14" t="s">
        <v>90</v>
      </c>
      <c r="AY417" s="257" t="s">
        <v>139</v>
      </c>
    </row>
    <row r="418" s="13" customFormat="1">
      <c r="A418" s="13"/>
      <c r="B418" s="236"/>
      <c r="C418" s="237"/>
      <c r="D418" s="230" t="s">
        <v>151</v>
      </c>
      <c r="E418" s="237"/>
      <c r="F418" s="239" t="s">
        <v>606</v>
      </c>
      <c r="G418" s="237"/>
      <c r="H418" s="240">
        <v>3489.9580000000001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151</v>
      </c>
      <c r="AU418" s="246" t="s">
        <v>92</v>
      </c>
      <c r="AV418" s="13" t="s">
        <v>92</v>
      </c>
      <c r="AW418" s="13" t="s">
        <v>4</v>
      </c>
      <c r="AX418" s="13" t="s">
        <v>90</v>
      </c>
      <c r="AY418" s="246" t="s">
        <v>139</v>
      </c>
    </row>
    <row r="419" s="2" customFormat="1" ht="14.4" customHeight="1">
      <c r="A419" s="41"/>
      <c r="B419" s="42"/>
      <c r="C419" s="217" t="s">
        <v>607</v>
      </c>
      <c r="D419" s="217" t="s">
        <v>142</v>
      </c>
      <c r="E419" s="218" t="s">
        <v>608</v>
      </c>
      <c r="F419" s="219" t="s">
        <v>609</v>
      </c>
      <c r="G419" s="220" t="s">
        <v>380</v>
      </c>
      <c r="H419" s="221">
        <v>2.0350000000000001</v>
      </c>
      <c r="I419" s="222"/>
      <c r="J419" s="223">
        <f>ROUND(I419*H419,2)</f>
        <v>0</v>
      </c>
      <c r="K419" s="219" t="s">
        <v>145</v>
      </c>
      <c r="L419" s="47"/>
      <c r="M419" s="224" t="s">
        <v>80</v>
      </c>
      <c r="N419" s="225" t="s">
        <v>52</v>
      </c>
      <c r="O419" s="87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28" t="s">
        <v>153</v>
      </c>
      <c r="AT419" s="228" t="s">
        <v>142</v>
      </c>
      <c r="AU419" s="228" t="s">
        <v>92</v>
      </c>
      <c r="AY419" s="19" t="s">
        <v>139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90</v>
      </c>
      <c r="BK419" s="229">
        <f>ROUND(I419*H419,2)</f>
        <v>0</v>
      </c>
      <c r="BL419" s="19" t="s">
        <v>153</v>
      </c>
      <c r="BM419" s="228" t="s">
        <v>610</v>
      </c>
    </row>
    <row r="420" s="2" customFormat="1">
      <c r="A420" s="41"/>
      <c r="B420" s="42"/>
      <c r="C420" s="43"/>
      <c r="D420" s="230" t="s">
        <v>148</v>
      </c>
      <c r="E420" s="43"/>
      <c r="F420" s="231" t="s">
        <v>611</v>
      </c>
      <c r="G420" s="43"/>
      <c r="H420" s="43"/>
      <c r="I420" s="232"/>
      <c r="J420" s="43"/>
      <c r="K420" s="43"/>
      <c r="L420" s="47"/>
      <c r="M420" s="233"/>
      <c r="N420" s="23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148</v>
      </c>
      <c r="AU420" s="19" t="s">
        <v>92</v>
      </c>
    </row>
    <row r="421" s="2" customFormat="1">
      <c r="A421" s="41"/>
      <c r="B421" s="42"/>
      <c r="C421" s="43"/>
      <c r="D421" s="230" t="s">
        <v>149</v>
      </c>
      <c r="E421" s="43"/>
      <c r="F421" s="235" t="s">
        <v>612</v>
      </c>
      <c r="G421" s="43"/>
      <c r="H421" s="43"/>
      <c r="I421" s="232"/>
      <c r="J421" s="43"/>
      <c r="K421" s="43"/>
      <c r="L421" s="47"/>
      <c r="M421" s="233"/>
      <c r="N421" s="234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19" t="s">
        <v>149</v>
      </c>
      <c r="AU421" s="19" t="s">
        <v>92</v>
      </c>
    </row>
    <row r="422" s="13" customFormat="1">
      <c r="A422" s="13"/>
      <c r="B422" s="236"/>
      <c r="C422" s="237"/>
      <c r="D422" s="230" t="s">
        <v>151</v>
      </c>
      <c r="E422" s="238" t="s">
        <v>80</v>
      </c>
      <c r="F422" s="239" t="s">
        <v>613</v>
      </c>
      <c r="G422" s="237"/>
      <c r="H422" s="240">
        <v>2.0350000000000001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151</v>
      </c>
      <c r="AU422" s="246" t="s">
        <v>92</v>
      </c>
      <c r="AV422" s="13" t="s">
        <v>92</v>
      </c>
      <c r="AW422" s="13" t="s">
        <v>42</v>
      </c>
      <c r="AX422" s="13" t="s">
        <v>82</v>
      </c>
      <c r="AY422" s="246" t="s">
        <v>139</v>
      </c>
    </row>
    <row r="423" s="14" customFormat="1">
      <c r="A423" s="14"/>
      <c r="B423" s="247"/>
      <c r="C423" s="248"/>
      <c r="D423" s="230" t="s">
        <v>151</v>
      </c>
      <c r="E423" s="249" t="s">
        <v>80</v>
      </c>
      <c r="F423" s="250" t="s">
        <v>152</v>
      </c>
      <c r="G423" s="248"/>
      <c r="H423" s="251">
        <v>2.0350000000000001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7" t="s">
        <v>151</v>
      </c>
      <c r="AU423" s="257" t="s">
        <v>92</v>
      </c>
      <c r="AV423" s="14" t="s">
        <v>153</v>
      </c>
      <c r="AW423" s="14" t="s">
        <v>42</v>
      </c>
      <c r="AX423" s="14" t="s">
        <v>90</v>
      </c>
      <c r="AY423" s="257" t="s">
        <v>139</v>
      </c>
    </row>
    <row r="424" s="2" customFormat="1" ht="14.4" customHeight="1">
      <c r="A424" s="41"/>
      <c r="B424" s="42"/>
      <c r="C424" s="217" t="s">
        <v>614</v>
      </c>
      <c r="D424" s="217" t="s">
        <v>142</v>
      </c>
      <c r="E424" s="218" t="s">
        <v>608</v>
      </c>
      <c r="F424" s="219" t="s">
        <v>609</v>
      </c>
      <c r="G424" s="220" t="s">
        <v>380</v>
      </c>
      <c r="H424" s="221">
        <v>24.241</v>
      </c>
      <c r="I424" s="222"/>
      <c r="J424" s="223">
        <f>ROUND(I424*H424,2)</f>
        <v>0</v>
      </c>
      <c r="K424" s="219" t="s">
        <v>145</v>
      </c>
      <c r="L424" s="47"/>
      <c r="M424" s="224" t="s">
        <v>80</v>
      </c>
      <c r="N424" s="225" t="s">
        <v>52</v>
      </c>
      <c r="O424" s="87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28" t="s">
        <v>153</v>
      </c>
      <c r="AT424" s="228" t="s">
        <v>142</v>
      </c>
      <c r="AU424" s="228" t="s">
        <v>92</v>
      </c>
      <c r="AY424" s="19" t="s">
        <v>139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90</v>
      </c>
      <c r="BK424" s="229">
        <f>ROUND(I424*H424,2)</f>
        <v>0</v>
      </c>
      <c r="BL424" s="19" t="s">
        <v>153</v>
      </c>
      <c r="BM424" s="228" t="s">
        <v>615</v>
      </c>
    </row>
    <row r="425" s="2" customFormat="1">
      <c r="A425" s="41"/>
      <c r="B425" s="42"/>
      <c r="C425" s="43"/>
      <c r="D425" s="230" t="s">
        <v>148</v>
      </c>
      <c r="E425" s="43"/>
      <c r="F425" s="231" t="s">
        <v>611</v>
      </c>
      <c r="G425" s="43"/>
      <c r="H425" s="43"/>
      <c r="I425" s="232"/>
      <c r="J425" s="43"/>
      <c r="K425" s="43"/>
      <c r="L425" s="47"/>
      <c r="M425" s="233"/>
      <c r="N425" s="23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9" t="s">
        <v>148</v>
      </c>
      <c r="AU425" s="19" t="s">
        <v>92</v>
      </c>
    </row>
    <row r="426" s="2" customFormat="1">
      <c r="A426" s="41"/>
      <c r="B426" s="42"/>
      <c r="C426" s="43"/>
      <c r="D426" s="230" t="s">
        <v>149</v>
      </c>
      <c r="E426" s="43"/>
      <c r="F426" s="235" t="s">
        <v>559</v>
      </c>
      <c r="G426" s="43"/>
      <c r="H426" s="43"/>
      <c r="I426" s="232"/>
      <c r="J426" s="43"/>
      <c r="K426" s="43"/>
      <c r="L426" s="47"/>
      <c r="M426" s="233"/>
      <c r="N426" s="234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149</v>
      </c>
      <c r="AU426" s="19" t="s">
        <v>92</v>
      </c>
    </row>
    <row r="427" s="13" customFormat="1">
      <c r="A427" s="13"/>
      <c r="B427" s="236"/>
      <c r="C427" s="237"/>
      <c r="D427" s="230" t="s">
        <v>151</v>
      </c>
      <c r="E427" s="238" t="s">
        <v>80</v>
      </c>
      <c r="F427" s="239" t="s">
        <v>560</v>
      </c>
      <c r="G427" s="237"/>
      <c r="H427" s="240">
        <v>24.241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151</v>
      </c>
      <c r="AU427" s="246" t="s">
        <v>92</v>
      </c>
      <c r="AV427" s="13" t="s">
        <v>92</v>
      </c>
      <c r="AW427" s="13" t="s">
        <v>42</v>
      </c>
      <c r="AX427" s="13" t="s">
        <v>82</v>
      </c>
      <c r="AY427" s="246" t="s">
        <v>139</v>
      </c>
    </row>
    <row r="428" s="14" customFormat="1">
      <c r="A428" s="14"/>
      <c r="B428" s="247"/>
      <c r="C428" s="248"/>
      <c r="D428" s="230" t="s">
        <v>151</v>
      </c>
      <c r="E428" s="249" t="s">
        <v>80</v>
      </c>
      <c r="F428" s="250" t="s">
        <v>152</v>
      </c>
      <c r="G428" s="248"/>
      <c r="H428" s="251">
        <v>24.241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7" t="s">
        <v>151</v>
      </c>
      <c r="AU428" s="257" t="s">
        <v>92</v>
      </c>
      <c r="AV428" s="14" t="s">
        <v>153</v>
      </c>
      <c r="AW428" s="14" t="s">
        <v>42</v>
      </c>
      <c r="AX428" s="14" t="s">
        <v>90</v>
      </c>
      <c r="AY428" s="257" t="s">
        <v>139</v>
      </c>
    </row>
    <row r="429" s="2" customFormat="1" ht="14.4" customHeight="1">
      <c r="A429" s="41"/>
      <c r="B429" s="42"/>
      <c r="C429" s="217" t="s">
        <v>616</v>
      </c>
      <c r="D429" s="217" t="s">
        <v>142</v>
      </c>
      <c r="E429" s="218" t="s">
        <v>608</v>
      </c>
      <c r="F429" s="219" t="s">
        <v>609</v>
      </c>
      <c r="G429" s="220" t="s">
        <v>380</v>
      </c>
      <c r="H429" s="221">
        <v>4.875</v>
      </c>
      <c r="I429" s="222"/>
      <c r="J429" s="223">
        <f>ROUND(I429*H429,2)</f>
        <v>0</v>
      </c>
      <c r="K429" s="219" t="s">
        <v>145</v>
      </c>
      <c r="L429" s="47"/>
      <c r="M429" s="224" t="s">
        <v>80</v>
      </c>
      <c r="N429" s="225" t="s">
        <v>52</v>
      </c>
      <c r="O429" s="87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8" t="s">
        <v>153</v>
      </c>
      <c r="AT429" s="228" t="s">
        <v>142</v>
      </c>
      <c r="AU429" s="228" t="s">
        <v>92</v>
      </c>
      <c r="AY429" s="19" t="s">
        <v>139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9" t="s">
        <v>90</v>
      </c>
      <c r="BK429" s="229">
        <f>ROUND(I429*H429,2)</f>
        <v>0</v>
      </c>
      <c r="BL429" s="19" t="s">
        <v>153</v>
      </c>
      <c r="BM429" s="228" t="s">
        <v>617</v>
      </c>
    </row>
    <row r="430" s="2" customFormat="1">
      <c r="A430" s="41"/>
      <c r="B430" s="42"/>
      <c r="C430" s="43"/>
      <c r="D430" s="230" t="s">
        <v>148</v>
      </c>
      <c r="E430" s="43"/>
      <c r="F430" s="231" t="s">
        <v>611</v>
      </c>
      <c r="G430" s="43"/>
      <c r="H430" s="43"/>
      <c r="I430" s="232"/>
      <c r="J430" s="43"/>
      <c r="K430" s="43"/>
      <c r="L430" s="47"/>
      <c r="M430" s="233"/>
      <c r="N430" s="234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9" t="s">
        <v>148</v>
      </c>
      <c r="AU430" s="19" t="s">
        <v>92</v>
      </c>
    </row>
    <row r="431" s="2" customFormat="1">
      <c r="A431" s="41"/>
      <c r="B431" s="42"/>
      <c r="C431" s="43"/>
      <c r="D431" s="230" t="s">
        <v>149</v>
      </c>
      <c r="E431" s="43"/>
      <c r="F431" s="235" t="s">
        <v>618</v>
      </c>
      <c r="G431" s="43"/>
      <c r="H431" s="43"/>
      <c r="I431" s="232"/>
      <c r="J431" s="43"/>
      <c r="K431" s="43"/>
      <c r="L431" s="47"/>
      <c r="M431" s="233"/>
      <c r="N431" s="23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149</v>
      </c>
      <c r="AU431" s="19" t="s">
        <v>92</v>
      </c>
    </row>
    <row r="432" s="13" customFormat="1">
      <c r="A432" s="13"/>
      <c r="B432" s="236"/>
      <c r="C432" s="237"/>
      <c r="D432" s="230" t="s">
        <v>151</v>
      </c>
      <c r="E432" s="238" t="s">
        <v>80</v>
      </c>
      <c r="F432" s="239" t="s">
        <v>587</v>
      </c>
      <c r="G432" s="237"/>
      <c r="H432" s="240">
        <v>4.875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151</v>
      </c>
      <c r="AU432" s="246" t="s">
        <v>92</v>
      </c>
      <c r="AV432" s="13" t="s">
        <v>92</v>
      </c>
      <c r="AW432" s="13" t="s">
        <v>42</v>
      </c>
      <c r="AX432" s="13" t="s">
        <v>82</v>
      </c>
      <c r="AY432" s="246" t="s">
        <v>139</v>
      </c>
    </row>
    <row r="433" s="14" customFormat="1">
      <c r="A433" s="14"/>
      <c r="B433" s="247"/>
      <c r="C433" s="248"/>
      <c r="D433" s="230" t="s">
        <v>151</v>
      </c>
      <c r="E433" s="249" t="s">
        <v>80</v>
      </c>
      <c r="F433" s="250" t="s">
        <v>152</v>
      </c>
      <c r="G433" s="248"/>
      <c r="H433" s="251">
        <v>4.875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7" t="s">
        <v>151</v>
      </c>
      <c r="AU433" s="257" t="s">
        <v>92</v>
      </c>
      <c r="AV433" s="14" t="s">
        <v>153</v>
      </c>
      <c r="AW433" s="14" t="s">
        <v>42</v>
      </c>
      <c r="AX433" s="14" t="s">
        <v>90</v>
      </c>
      <c r="AY433" s="257" t="s">
        <v>139</v>
      </c>
    </row>
    <row r="434" s="2" customFormat="1" ht="14.4" customHeight="1">
      <c r="A434" s="41"/>
      <c r="B434" s="42"/>
      <c r="C434" s="217" t="s">
        <v>619</v>
      </c>
      <c r="D434" s="217" t="s">
        <v>142</v>
      </c>
      <c r="E434" s="218" t="s">
        <v>620</v>
      </c>
      <c r="F434" s="219" t="s">
        <v>621</v>
      </c>
      <c r="G434" s="220" t="s">
        <v>380</v>
      </c>
      <c r="H434" s="221">
        <v>38.664999999999999</v>
      </c>
      <c r="I434" s="222"/>
      <c r="J434" s="223">
        <f>ROUND(I434*H434,2)</f>
        <v>0</v>
      </c>
      <c r="K434" s="219" t="s">
        <v>145</v>
      </c>
      <c r="L434" s="47"/>
      <c r="M434" s="224" t="s">
        <v>80</v>
      </c>
      <c r="N434" s="225" t="s">
        <v>52</v>
      </c>
      <c r="O434" s="87"/>
      <c r="P434" s="226">
        <f>O434*H434</f>
        <v>0</v>
      </c>
      <c r="Q434" s="226">
        <v>0</v>
      </c>
      <c r="R434" s="226">
        <f>Q434*H434</f>
        <v>0</v>
      </c>
      <c r="S434" s="226">
        <v>0</v>
      </c>
      <c r="T434" s="227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28" t="s">
        <v>153</v>
      </c>
      <c r="AT434" s="228" t="s">
        <v>142</v>
      </c>
      <c r="AU434" s="228" t="s">
        <v>92</v>
      </c>
      <c r="AY434" s="19" t="s">
        <v>139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9" t="s">
        <v>90</v>
      </c>
      <c r="BK434" s="229">
        <f>ROUND(I434*H434,2)</f>
        <v>0</v>
      </c>
      <c r="BL434" s="19" t="s">
        <v>153</v>
      </c>
      <c r="BM434" s="228" t="s">
        <v>622</v>
      </c>
    </row>
    <row r="435" s="2" customFormat="1">
      <c r="A435" s="41"/>
      <c r="B435" s="42"/>
      <c r="C435" s="43"/>
      <c r="D435" s="230" t="s">
        <v>148</v>
      </c>
      <c r="E435" s="43"/>
      <c r="F435" s="231" t="s">
        <v>623</v>
      </c>
      <c r="G435" s="43"/>
      <c r="H435" s="43"/>
      <c r="I435" s="232"/>
      <c r="J435" s="43"/>
      <c r="K435" s="43"/>
      <c r="L435" s="47"/>
      <c r="M435" s="233"/>
      <c r="N435" s="23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148</v>
      </c>
      <c r="AU435" s="19" t="s">
        <v>92</v>
      </c>
    </row>
    <row r="436" s="2" customFormat="1">
      <c r="A436" s="41"/>
      <c r="B436" s="42"/>
      <c r="C436" s="43"/>
      <c r="D436" s="230" t="s">
        <v>149</v>
      </c>
      <c r="E436" s="43"/>
      <c r="F436" s="235" t="s">
        <v>624</v>
      </c>
      <c r="G436" s="43"/>
      <c r="H436" s="43"/>
      <c r="I436" s="232"/>
      <c r="J436" s="43"/>
      <c r="K436" s="43"/>
      <c r="L436" s="47"/>
      <c r="M436" s="233"/>
      <c r="N436" s="23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9" t="s">
        <v>149</v>
      </c>
      <c r="AU436" s="19" t="s">
        <v>92</v>
      </c>
    </row>
    <row r="437" s="13" customFormat="1">
      <c r="A437" s="13"/>
      <c r="B437" s="236"/>
      <c r="C437" s="237"/>
      <c r="D437" s="230" t="s">
        <v>151</v>
      </c>
      <c r="E437" s="238" t="s">
        <v>80</v>
      </c>
      <c r="F437" s="239" t="s">
        <v>613</v>
      </c>
      <c r="G437" s="237"/>
      <c r="H437" s="240">
        <v>2.0350000000000001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151</v>
      </c>
      <c r="AU437" s="246" t="s">
        <v>92</v>
      </c>
      <c r="AV437" s="13" t="s">
        <v>92</v>
      </c>
      <c r="AW437" s="13" t="s">
        <v>42</v>
      </c>
      <c r="AX437" s="13" t="s">
        <v>82</v>
      </c>
      <c r="AY437" s="246" t="s">
        <v>139</v>
      </c>
    </row>
    <row r="438" s="14" customFormat="1">
      <c r="A438" s="14"/>
      <c r="B438" s="247"/>
      <c r="C438" s="248"/>
      <c r="D438" s="230" t="s">
        <v>151</v>
      </c>
      <c r="E438" s="249" t="s">
        <v>80</v>
      </c>
      <c r="F438" s="250" t="s">
        <v>152</v>
      </c>
      <c r="G438" s="248"/>
      <c r="H438" s="251">
        <v>2.0350000000000001</v>
      </c>
      <c r="I438" s="252"/>
      <c r="J438" s="248"/>
      <c r="K438" s="248"/>
      <c r="L438" s="253"/>
      <c r="M438" s="254"/>
      <c r="N438" s="255"/>
      <c r="O438" s="255"/>
      <c r="P438" s="255"/>
      <c r="Q438" s="255"/>
      <c r="R438" s="255"/>
      <c r="S438" s="255"/>
      <c r="T438" s="25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7" t="s">
        <v>151</v>
      </c>
      <c r="AU438" s="257" t="s">
        <v>92</v>
      </c>
      <c r="AV438" s="14" t="s">
        <v>153</v>
      </c>
      <c r="AW438" s="14" t="s">
        <v>42</v>
      </c>
      <c r="AX438" s="14" t="s">
        <v>90</v>
      </c>
      <c r="AY438" s="257" t="s">
        <v>139</v>
      </c>
    </row>
    <row r="439" s="13" customFormat="1">
      <c r="A439" s="13"/>
      <c r="B439" s="236"/>
      <c r="C439" s="237"/>
      <c r="D439" s="230" t="s">
        <v>151</v>
      </c>
      <c r="E439" s="237"/>
      <c r="F439" s="239" t="s">
        <v>625</v>
      </c>
      <c r="G439" s="237"/>
      <c r="H439" s="240">
        <v>38.664999999999999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151</v>
      </c>
      <c r="AU439" s="246" t="s">
        <v>92</v>
      </c>
      <c r="AV439" s="13" t="s">
        <v>92</v>
      </c>
      <c r="AW439" s="13" t="s">
        <v>4</v>
      </c>
      <c r="AX439" s="13" t="s">
        <v>90</v>
      </c>
      <c r="AY439" s="246" t="s">
        <v>139</v>
      </c>
    </row>
    <row r="440" s="2" customFormat="1" ht="14.4" customHeight="1">
      <c r="A440" s="41"/>
      <c r="B440" s="42"/>
      <c r="C440" s="217" t="s">
        <v>626</v>
      </c>
      <c r="D440" s="217" t="s">
        <v>142</v>
      </c>
      <c r="E440" s="218" t="s">
        <v>620</v>
      </c>
      <c r="F440" s="219" t="s">
        <v>621</v>
      </c>
      <c r="G440" s="220" t="s">
        <v>380</v>
      </c>
      <c r="H440" s="221">
        <v>460.57900000000001</v>
      </c>
      <c r="I440" s="222"/>
      <c r="J440" s="223">
        <f>ROUND(I440*H440,2)</f>
        <v>0</v>
      </c>
      <c r="K440" s="219" t="s">
        <v>145</v>
      </c>
      <c r="L440" s="47"/>
      <c r="M440" s="224" t="s">
        <v>80</v>
      </c>
      <c r="N440" s="225" t="s">
        <v>52</v>
      </c>
      <c r="O440" s="87"/>
      <c r="P440" s="226">
        <f>O440*H440</f>
        <v>0</v>
      </c>
      <c r="Q440" s="226">
        <v>0</v>
      </c>
      <c r="R440" s="226">
        <f>Q440*H440</f>
        <v>0</v>
      </c>
      <c r="S440" s="226">
        <v>0</v>
      </c>
      <c r="T440" s="227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28" t="s">
        <v>153</v>
      </c>
      <c r="AT440" s="228" t="s">
        <v>142</v>
      </c>
      <c r="AU440" s="228" t="s">
        <v>92</v>
      </c>
      <c r="AY440" s="19" t="s">
        <v>139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9" t="s">
        <v>90</v>
      </c>
      <c r="BK440" s="229">
        <f>ROUND(I440*H440,2)</f>
        <v>0</v>
      </c>
      <c r="BL440" s="19" t="s">
        <v>153</v>
      </c>
      <c r="BM440" s="228" t="s">
        <v>627</v>
      </c>
    </row>
    <row r="441" s="2" customFormat="1">
      <c r="A441" s="41"/>
      <c r="B441" s="42"/>
      <c r="C441" s="43"/>
      <c r="D441" s="230" t="s">
        <v>148</v>
      </c>
      <c r="E441" s="43"/>
      <c r="F441" s="231" t="s">
        <v>623</v>
      </c>
      <c r="G441" s="43"/>
      <c r="H441" s="43"/>
      <c r="I441" s="232"/>
      <c r="J441" s="43"/>
      <c r="K441" s="43"/>
      <c r="L441" s="47"/>
      <c r="M441" s="233"/>
      <c r="N441" s="23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148</v>
      </c>
      <c r="AU441" s="19" t="s">
        <v>92</v>
      </c>
    </row>
    <row r="442" s="2" customFormat="1">
      <c r="A442" s="41"/>
      <c r="B442" s="42"/>
      <c r="C442" s="43"/>
      <c r="D442" s="230" t="s">
        <v>149</v>
      </c>
      <c r="E442" s="43"/>
      <c r="F442" s="235" t="s">
        <v>628</v>
      </c>
      <c r="G442" s="43"/>
      <c r="H442" s="43"/>
      <c r="I442" s="232"/>
      <c r="J442" s="43"/>
      <c r="K442" s="43"/>
      <c r="L442" s="47"/>
      <c r="M442" s="233"/>
      <c r="N442" s="23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9" t="s">
        <v>149</v>
      </c>
      <c r="AU442" s="19" t="s">
        <v>92</v>
      </c>
    </row>
    <row r="443" s="13" customFormat="1">
      <c r="A443" s="13"/>
      <c r="B443" s="236"/>
      <c r="C443" s="237"/>
      <c r="D443" s="230" t="s">
        <v>151</v>
      </c>
      <c r="E443" s="238" t="s">
        <v>80</v>
      </c>
      <c r="F443" s="239" t="s">
        <v>560</v>
      </c>
      <c r="G443" s="237"/>
      <c r="H443" s="240">
        <v>24.241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151</v>
      </c>
      <c r="AU443" s="246" t="s">
        <v>92</v>
      </c>
      <c r="AV443" s="13" t="s">
        <v>92</v>
      </c>
      <c r="AW443" s="13" t="s">
        <v>42</v>
      </c>
      <c r="AX443" s="13" t="s">
        <v>82</v>
      </c>
      <c r="AY443" s="246" t="s">
        <v>139</v>
      </c>
    </row>
    <row r="444" s="14" customFormat="1">
      <c r="A444" s="14"/>
      <c r="B444" s="247"/>
      <c r="C444" s="248"/>
      <c r="D444" s="230" t="s">
        <v>151</v>
      </c>
      <c r="E444" s="249" t="s">
        <v>80</v>
      </c>
      <c r="F444" s="250" t="s">
        <v>152</v>
      </c>
      <c r="G444" s="248"/>
      <c r="H444" s="251">
        <v>24.241</v>
      </c>
      <c r="I444" s="252"/>
      <c r="J444" s="248"/>
      <c r="K444" s="248"/>
      <c r="L444" s="253"/>
      <c r="M444" s="254"/>
      <c r="N444" s="255"/>
      <c r="O444" s="255"/>
      <c r="P444" s="255"/>
      <c r="Q444" s="255"/>
      <c r="R444" s="255"/>
      <c r="S444" s="255"/>
      <c r="T444" s="25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7" t="s">
        <v>151</v>
      </c>
      <c r="AU444" s="257" t="s">
        <v>92</v>
      </c>
      <c r="AV444" s="14" t="s">
        <v>153</v>
      </c>
      <c r="AW444" s="14" t="s">
        <v>42</v>
      </c>
      <c r="AX444" s="14" t="s">
        <v>90</v>
      </c>
      <c r="AY444" s="257" t="s">
        <v>139</v>
      </c>
    </row>
    <row r="445" s="13" customFormat="1">
      <c r="A445" s="13"/>
      <c r="B445" s="236"/>
      <c r="C445" s="237"/>
      <c r="D445" s="230" t="s">
        <v>151</v>
      </c>
      <c r="E445" s="237"/>
      <c r="F445" s="239" t="s">
        <v>629</v>
      </c>
      <c r="G445" s="237"/>
      <c r="H445" s="240">
        <v>460.57900000000001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151</v>
      </c>
      <c r="AU445" s="246" t="s">
        <v>92</v>
      </c>
      <c r="AV445" s="13" t="s">
        <v>92</v>
      </c>
      <c r="AW445" s="13" t="s">
        <v>4</v>
      </c>
      <c r="AX445" s="13" t="s">
        <v>90</v>
      </c>
      <c r="AY445" s="246" t="s">
        <v>139</v>
      </c>
    </row>
    <row r="446" s="2" customFormat="1" ht="14.4" customHeight="1">
      <c r="A446" s="41"/>
      <c r="B446" s="42"/>
      <c r="C446" s="217" t="s">
        <v>630</v>
      </c>
      <c r="D446" s="217" t="s">
        <v>142</v>
      </c>
      <c r="E446" s="218" t="s">
        <v>620</v>
      </c>
      <c r="F446" s="219" t="s">
        <v>621</v>
      </c>
      <c r="G446" s="220" t="s">
        <v>380</v>
      </c>
      <c r="H446" s="221">
        <v>92.625</v>
      </c>
      <c r="I446" s="222"/>
      <c r="J446" s="223">
        <f>ROUND(I446*H446,2)</f>
        <v>0</v>
      </c>
      <c r="K446" s="219" t="s">
        <v>145</v>
      </c>
      <c r="L446" s="47"/>
      <c r="M446" s="224" t="s">
        <v>80</v>
      </c>
      <c r="N446" s="225" t="s">
        <v>52</v>
      </c>
      <c r="O446" s="87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28" t="s">
        <v>153</v>
      </c>
      <c r="AT446" s="228" t="s">
        <v>142</v>
      </c>
      <c r="AU446" s="228" t="s">
        <v>92</v>
      </c>
      <c r="AY446" s="19" t="s">
        <v>139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9" t="s">
        <v>90</v>
      </c>
      <c r="BK446" s="229">
        <f>ROUND(I446*H446,2)</f>
        <v>0</v>
      </c>
      <c r="BL446" s="19" t="s">
        <v>153</v>
      </c>
      <c r="BM446" s="228" t="s">
        <v>631</v>
      </c>
    </row>
    <row r="447" s="2" customFormat="1">
      <c r="A447" s="41"/>
      <c r="B447" s="42"/>
      <c r="C447" s="43"/>
      <c r="D447" s="230" t="s">
        <v>148</v>
      </c>
      <c r="E447" s="43"/>
      <c r="F447" s="231" t="s">
        <v>623</v>
      </c>
      <c r="G447" s="43"/>
      <c r="H447" s="43"/>
      <c r="I447" s="232"/>
      <c r="J447" s="43"/>
      <c r="K447" s="43"/>
      <c r="L447" s="47"/>
      <c r="M447" s="233"/>
      <c r="N447" s="234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19" t="s">
        <v>148</v>
      </c>
      <c r="AU447" s="19" t="s">
        <v>92</v>
      </c>
    </row>
    <row r="448" s="2" customFormat="1">
      <c r="A448" s="41"/>
      <c r="B448" s="42"/>
      <c r="C448" s="43"/>
      <c r="D448" s="230" t="s">
        <v>149</v>
      </c>
      <c r="E448" s="43"/>
      <c r="F448" s="235" t="s">
        <v>632</v>
      </c>
      <c r="G448" s="43"/>
      <c r="H448" s="43"/>
      <c r="I448" s="232"/>
      <c r="J448" s="43"/>
      <c r="K448" s="43"/>
      <c r="L448" s="47"/>
      <c r="M448" s="233"/>
      <c r="N448" s="23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19" t="s">
        <v>149</v>
      </c>
      <c r="AU448" s="19" t="s">
        <v>92</v>
      </c>
    </row>
    <row r="449" s="13" customFormat="1">
      <c r="A449" s="13"/>
      <c r="B449" s="236"/>
      <c r="C449" s="237"/>
      <c r="D449" s="230" t="s">
        <v>151</v>
      </c>
      <c r="E449" s="238" t="s">
        <v>80</v>
      </c>
      <c r="F449" s="239" t="s">
        <v>587</v>
      </c>
      <c r="G449" s="237"/>
      <c r="H449" s="240">
        <v>4.875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151</v>
      </c>
      <c r="AU449" s="246" t="s">
        <v>92</v>
      </c>
      <c r="AV449" s="13" t="s">
        <v>92</v>
      </c>
      <c r="AW449" s="13" t="s">
        <v>42</v>
      </c>
      <c r="AX449" s="13" t="s">
        <v>82</v>
      </c>
      <c r="AY449" s="246" t="s">
        <v>139</v>
      </c>
    </row>
    <row r="450" s="14" customFormat="1">
      <c r="A450" s="14"/>
      <c r="B450" s="247"/>
      <c r="C450" s="248"/>
      <c r="D450" s="230" t="s">
        <v>151</v>
      </c>
      <c r="E450" s="249" t="s">
        <v>80</v>
      </c>
      <c r="F450" s="250" t="s">
        <v>152</v>
      </c>
      <c r="G450" s="248"/>
      <c r="H450" s="251">
        <v>4.875</v>
      </c>
      <c r="I450" s="252"/>
      <c r="J450" s="248"/>
      <c r="K450" s="248"/>
      <c r="L450" s="253"/>
      <c r="M450" s="254"/>
      <c r="N450" s="255"/>
      <c r="O450" s="255"/>
      <c r="P450" s="255"/>
      <c r="Q450" s="255"/>
      <c r="R450" s="255"/>
      <c r="S450" s="255"/>
      <c r="T450" s="25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7" t="s">
        <v>151</v>
      </c>
      <c r="AU450" s="257" t="s">
        <v>92</v>
      </c>
      <c r="AV450" s="14" t="s">
        <v>153</v>
      </c>
      <c r="AW450" s="14" t="s">
        <v>42</v>
      </c>
      <c r="AX450" s="14" t="s">
        <v>90</v>
      </c>
      <c r="AY450" s="257" t="s">
        <v>139</v>
      </c>
    </row>
    <row r="451" s="13" customFormat="1">
      <c r="A451" s="13"/>
      <c r="B451" s="236"/>
      <c r="C451" s="237"/>
      <c r="D451" s="230" t="s">
        <v>151</v>
      </c>
      <c r="E451" s="237"/>
      <c r="F451" s="239" t="s">
        <v>633</v>
      </c>
      <c r="G451" s="237"/>
      <c r="H451" s="240">
        <v>92.625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151</v>
      </c>
      <c r="AU451" s="246" t="s">
        <v>92</v>
      </c>
      <c r="AV451" s="13" t="s">
        <v>92</v>
      </c>
      <c r="AW451" s="13" t="s">
        <v>4</v>
      </c>
      <c r="AX451" s="13" t="s">
        <v>90</v>
      </c>
      <c r="AY451" s="246" t="s">
        <v>139</v>
      </c>
    </row>
    <row r="452" s="2" customFormat="1" ht="14.4" customHeight="1">
      <c r="A452" s="41"/>
      <c r="B452" s="42"/>
      <c r="C452" s="217" t="s">
        <v>634</v>
      </c>
      <c r="D452" s="217" t="s">
        <v>142</v>
      </c>
      <c r="E452" s="218" t="s">
        <v>635</v>
      </c>
      <c r="F452" s="219" t="s">
        <v>636</v>
      </c>
      <c r="G452" s="220" t="s">
        <v>380</v>
      </c>
      <c r="H452" s="221">
        <v>192.322</v>
      </c>
      <c r="I452" s="222"/>
      <c r="J452" s="223">
        <f>ROUND(I452*H452,2)</f>
        <v>0</v>
      </c>
      <c r="K452" s="219" t="s">
        <v>145</v>
      </c>
      <c r="L452" s="47"/>
      <c r="M452" s="224" t="s">
        <v>80</v>
      </c>
      <c r="N452" s="225" t="s">
        <v>52</v>
      </c>
      <c r="O452" s="87"/>
      <c r="P452" s="226">
        <f>O452*H452</f>
        <v>0</v>
      </c>
      <c r="Q452" s="226">
        <v>0</v>
      </c>
      <c r="R452" s="226">
        <f>Q452*H452</f>
        <v>0</v>
      </c>
      <c r="S452" s="226">
        <v>0</v>
      </c>
      <c r="T452" s="22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28" t="s">
        <v>153</v>
      </c>
      <c r="AT452" s="228" t="s">
        <v>142</v>
      </c>
      <c r="AU452" s="228" t="s">
        <v>92</v>
      </c>
      <c r="AY452" s="19" t="s">
        <v>139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9" t="s">
        <v>90</v>
      </c>
      <c r="BK452" s="229">
        <f>ROUND(I452*H452,2)</f>
        <v>0</v>
      </c>
      <c r="BL452" s="19" t="s">
        <v>153</v>
      </c>
      <c r="BM452" s="228" t="s">
        <v>637</v>
      </c>
    </row>
    <row r="453" s="2" customFormat="1">
      <c r="A453" s="41"/>
      <c r="B453" s="42"/>
      <c r="C453" s="43"/>
      <c r="D453" s="230" t="s">
        <v>148</v>
      </c>
      <c r="E453" s="43"/>
      <c r="F453" s="231" t="s">
        <v>638</v>
      </c>
      <c r="G453" s="43"/>
      <c r="H453" s="43"/>
      <c r="I453" s="232"/>
      <c r="J453" s="43"/>
      <c r="K453" s="43"/>
      <c r="L453" s="47"/>
      <c r="M453" s="233"/>
      <c r="N453" s="23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19" t="s">
        <v>148</v>
      </c>
      <c r="AU453" s="19" t="s">
        <v>92</v>
      </c>
    </row>
    <row r="454" s="2" customFormat="1">
      <c r="A454" s="41"/>
      <c r="B454" s="42"/>
      <c r="C454" s="43"/>
      <c r="D454" s="230" t="s">
        <v>149</v>
      </c>
      <c r="E454" s="43"/>
      <c r="F454" s="235" t="s">
        <v>639</v>
      </c>
      <c r="G454" s="43"/>
      <c r="H454" s="43"/>
      <c r="I454" s="232"/>
      <c r="J454" s="43"/>
      <c r="K454" s="43"/>
      <c r="L454" s="47"/>
      <c r="M454" s="233"/>
      <c r="N454" s="234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9" t="s">
        <v>149</v>
      </c>
      <c r="AU454" s="19" t="s">
        <v>92</v>
      </c>
    </row>
    <row r="455" s="13" customFormat="1">
      <c r="A455" s="13"/>
      <c r="B455" s="236"/>
      <c r="C455" s="237"/>
      <c r="D455" s="230" t="s">
        <v>151</v>
      </c>
      <c r="E455" s="238" t="s">
        <v>80</v>
      </c>
      <c r="F455" s="239" t="s">
        <v>553</v>
      </c>
      <c r="G455" s="237"/>
      <c r="H455" s="240">
        <v>192.322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6" t="s">
        <v>151</v>
      </c>
      <c r="AU455" s="246" t="s">
        <v>92</v>
      </c>
      <c r="AV455" s="13" t="s">
        <v>92</v>
      </c>
      <c r="AW455" s="13" t="s">
        <v>42</v>
      </c>
      <c r="AX455" s="13" t="s">
        <v>82</v>
      </c>
      <c r="AY455" s="246" t="s">
        <v>139</v>
      </c>
    </row>
    <row r="456" s="14" customFormat="1">
      <c r="A456" s="14"/>
      <c r="B456" s="247"/>
      <c r="C456" s="248"/>
      <c r="D456" s="230" t="s">
        <v>151</v>
      </c>
      <c r="E456" s="249" t="s">
        <v>80</v>
      </c>
      <c r="F456" s="250" t="s">
        <v>152</v>
      </c>
      <c r="G456" s="248"/>
      <c r="H456" s="251">
        <v>192.322</v>
      </c>
      <c r="I456" s="252"/>
      <c r="J456" s="248"/>
      <c r="K456" s="248"/>
      <c r="L456" s="253"/>
      <c r="M456" s="254"/>
      <c r="N456" s="255"/>
      <c r="O456" s="255"/>
      <c r="P456" s="255"/>
      <c r="Q456" s="255"/>
      <c r="R456" s="255"/>
      <c r="S456" s="255"/>
      <c r="T456" s="25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7" t="s">
        <v>151</v>
      </c>
      <c r="AU456" s="257" t="s">
        <v>92</v>
      </c>
      <c r="AV456" s="14" t="s">
        <v>153</v>
      </c>
      <c r="AW456" s="14" t="s">
        <v>42</v>
      </c>
      <c r="AX456" s="14" t="s">
        <v>90</v>
      </c>
      <c r="AY456" s="257" t="s">
        <v>139</v>
      </c>
    </row>
    <row r="457" s="2" customFormat="1" ht="14.4" customHeight="1">
      <c r="A457" s="41"/>
      <c r="B457" s="42"/>
      <c r="C457" s="217" t="s">
        <v>640</v>
      </c>
      <c r="D457" s="217" t="s">
        <v>142</v>
      </c>
      <c r="E457" s="218" t="s">
        <v>635</v>
      </c>
      <c r="F457" s="219" t="s">
        <v>636</v>
      </c>
      <c r="G457" s="220" t="s">
        <v>380</v>
      </c>
      <c r="H457" s="221">
        <v>24.241</v>
      </c>
      <c r="I457" s="222"/>
      <c r="J457" s="223">
        <f>ROUND(I457*H457,2)</f>
        <v>0</v>
      </c>
      <c r="K457" s="219" t="s">
        <v>145</v>
      </c>
      <c r="L457" s="47"/>
      <c r="M457" s="224" t="s">
        <v>80</v>
      </c>
      <c r="N457" s="225" t="s">
        <v>52</v>
      </c>
      <c r="O457" s="87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8" t="s">
        <v>153</v>
      </c>
      <c r="AT457" s="228" t="s">
        <v>142</v>
      </c>
      <c r="AU457" s="228" t="s">
        <v>92</v>
      </c>
      <c r="AY457" s="19" t="s">
        <v>139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90</v>
      </c>
      <c r="BK457" s="229">
        <f>ROUND(I457*H457,2)</f>
        <v>0</v>
      </c>
      <c r="BL457" s="19" t="s">
        <v>153</v>
      </c>
      <c r="BM457" s="228" t="s">
        <v>641</v>
      </c>
    </row>
    <row r="458" s="2" customFormat="1">
      <c r="A458" s="41"/>
      <c r="B458" s="42"/>
      <c r="C458" s="43"/>
      <c r="D458" s="230" t="s">
        <v>148</v>
      </c>
      <c r="E458" s="43"/>
      <c r="F458" s="231" t="s">
        <v>638</v>
      </c>
      <c r="G458" s="43"/>
      <c r="H458" s="43"/>
      <c r="I458" s="232"/>
      <c r="J458" s="43"/>
      <c r="K458" s="43"/>
      <c r="L458" s="47"/>
      <c r="M458" s="233"/>
      <c r="N458" s="23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148</v>
      </c>
      <c r="AU458" s="19" t="s">
        <v>92</v>
      </c>
    </row>
    <row r="459" s="2" customFormat="1">
      <c r="A459" s="41"/>
      <c r="B459" s="42"/>
      <c r="C459" s="43"/>
      <c r="D459" s="230" t="s">
        <v>149</v>
      </c>
      <c r="E459" s="43"/>
      <c r="F459" s="235" t="s">
        <v>642</v>
      </c>
      <c r="G459" s="43"/>
      <c r="H459" s="43"/>
      <c r="I459" s="232"/>
      <c r="J459" s="43"/>
      <c r="K459" s="43"/>
      <c r="L459" s="47"/>
      <c r="M459" s="233"/>
      <c r="N459" s="23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19" t="s">
        <v>149</v>
      </c>
      <c r="AU459" s="19" t="s">
        <v>92</v>
      </c>
    </row>
    <row r="460" s="13" customFormat="1">
      <c r="A460" s="13"/>
      <c r="B460" s="236"/>
      <c r="C460" s="237"/>
      <c r="D460" s="230" t="s">
        <v>151</v>
      </c>
      <c r="E460" s="238" t="s">
        <v>80</v>
      </c>
      <c r="F460" s="239" t="s">
        <v>560</v>
      </c>
      <c r="G460" s="237"/>
      <c r="H460" s="240">
        <v>24.241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151</v>
      </c>
      <c r="AU460" s="246" t="s">
        <v>92</v>
      </c>
      <c r="AV460" s="13" t="s">
        <v>92</v>
      </c>
      <c r="AW460" s="13" t="s">
        <v>42</v>
      </c>
      <c r="AX460" s="13" t="s">
        <v>82</v>
      </c>
      <c r="AY460" s="246" t="s">
        <v>139</v>
      </c>
    </row>
    <row r="461" s="14" customFormat="1">
      <c r="A461" s="14"/>
      <c r="B461" s="247"/>
      <c r="C461" s="248"/>
      <c r="D461" s="230" t="s">
        <v>151</v>
      </c>
      <c r="E461" s="249" t="s">
        <v>80</v>
      </c>
      <c r="F461" s="250" t="s">
        <v>152</v>
      </c>
      <c r="G461" s="248"/>
      <c r="H461" s="251">
        <v>24.241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7" t="s">
        <v>151</v>
      </c>
      <c r="AU461" s="257" t="s">
        <v>92</v>
      </c>
      <c r="AV461" s="14" t="s">
        <v>153</v>
      </c>
      <c r="AW461" s="14" t="s">
        <v>42</v>
      </c>
      <c r="AX461" s="14" t="s">
        <v>90</v>
      </c>
      <c r="AY461" s="257" t="s">
        <v>139</v>
      </c>
    </row>
    <row r="462" s="2" customFormat="1" ht="14.4" customHeight="1">
      <c r="A462" s="41"/>
      <c r="B462" s="42"/>
      <c r="C462" s="217" t="s">
        <v>643</v>
      </c>
      <c r="D462" s="217" t="s">
        <v>142</v>
      </c>
      <c r="E462" s="218" t="s">
        <v>644</v>
      </c>
      <c r="F462" s="219" t="s">
        <v>645</v>
      </c>
      <c r="G462" s="220" t="s">
        <v>380</v>
      </c>
      <c r="H462" s="221">
        <v>388.07299999999998</v>
      </c>
      <c r="I462" s="222"/>
      <c r="J462" s="223">
        <f>ROUND(I462*H462,2)</f>
        <v>0</v>
      </c>
      <c r="K462" s="219" t="s">
        <v>145</v>
      </c>
      <c r="L462" s="47"/>
      <c r="M462" s="224" t="s">
        <v>80</v>
      </c>
      <c r="N462" s="225" t="s">
        <v>52</v>
      </c>
      <c r="O462" s="87"/>
      <c r="P462" s="226">
        <f>O462*H462</f>
        <v>0</v>
      </c>
      <c r="Q462" s="226">
        <v>0</v>
      </c>
      <c r="R462" s="226">
        <f>Q462*H462</f>
        <v>0</v>
      </c>
      <c r="S462" s="226">
        <v>0</v>
      </c>
      <c r="T462" s="227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28" t="s">
        <v>153</v>
      </c>
      <c r="AT462" s="228" t="s">
        <v>142</v>
      </c>
      <c r="AU462" s="228" t="s">
        <v>92</v>
      </c>
      <c r="AY462" s="19" t="s">
        <v>139</v>
      </c>
      <c r="BE462" s="229">
        <f>IF(N462="základní",J462,0)</f>
        <v>0</v>
      </c>
      <c r="BF462" s="229">
        <f>IF(N462="snížená",J462,0)</f>
        <v>0</v>
      </c>
      <c r="BG462" s="229">
        <f>IF(N462="zákl. přenesená",J462,0)</f>
        <v>0</v>
      </c>
      <c r="BH462" s="229">
        <f>IF(N462="sníž. přenesená",J462,0)</f>
        <v>0</v>
      </c>
      <c r="BI462" s="229">
        <f>IF(N462="nulová",J462,0)</f>
        <v>0</v>
      </c>
      <c r="BJ462" s="19" t="s">
        <v>90</v>
      </c>
      <c r="BK462" s="229">
        <f>ROUND(I462*H462,2)</f>
        <v>0</v>
      </c>
      <c r="BL462" s="19" t="s">
        <v>153</v>
      </c>
      <c r="BM462" s="228" t="s">
        <v>646</v>
      </c>
    </row>
    <row r="463" s="2" customFormat="1">
      <c r="A463" s="41"/>
      <c r="B463" s="42"/>
      <c r="C463" s="43"/>
      <c r="D463" s="230" t="s">
        <v>148</v>
      </c>
      <c r="E463" s="43"/>
      <c r="F463" s="231" t="s">
        <v>647</v>
      </c>
      <c r="G463" s="43"/>
      <c r="H463" s="43"/>
      <c r="I463" s="232"/>
      <c r="J463" s="43"/>
      <c r="K463" s="43"/>
      <c r="L463" s="47"/>
      <c r="M463" s="233"/>
      <c r="N463" s="234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19" t="s">
        <v>148</v>
      </c>
      <c r="AU463" s="19" t="s">
        <v>92</v>
      </c>
    </row>
    <row r="464" s="2" customFormat="1">
      <c r="A464" s="41"/>
      <c r="B464" s="42"/>
      <c r="C464" s="43"/>
      <c r="D464" s="230" t="s">
        <v>149</v>
      </c>
      <c r="E464" s="43"/>
      <c r="F464" s="235" t="s">
        <v>572</v>
      </c>
      <c r="G464" s="43"/>
      <c r="H464" s="43"/>
      <c r="I464" s="232"/>
      <c r="J464" s="43"/>
      <c r="K464" s="43"/>
      <c r="L464" s="47"/>
      <c r="M464" s="233"/>
      <c r="N464" s="234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T464" s="19" t="s">
        <v>149</v>
      </c>
      <c r="AU464" s="19" t="s">
        <v>92</v>
      </c>
    </row>
    <row r="465" s="13" customFormat="1">
      <c r="A465" s="13"/>
      <c r="B465" s="236"/>
      <c r="C465" s="237"/>
      <c r="D465" s="230" t="s">
        <v>151</v>
      </c>
      <c r="E465" s="238" t="s">
        <v>80</v>
      </c>
      <c r="F465" s="239" t="s">
        <v>573</v>
      </c>
      <c r="G465" s="237"/>
      <c r="H465" s="240">
        <v>388.07299999999998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151</v>
      </c>
      <c r="AU465" s="246" t="s">
        <v>92</v>
      </c>
      <c r="AV465" s="13" t="s">
        <v>92</v>
      </c>
      <c r="AW465" s="13" t="s">
        <v>42</v>
      </c>
      <c r="AX465" s="13" t="s">
        <v>82</v>
      </c>
      <c r="AY465" s="246" t="s">
        <v>139</v>
      </c>
    </row>
    <row r="466" s="14" customFormat="1">
      <c r="A466" s="14"/>
      <c r="B466" s="247"/>
      <c r="C466" s="248"/>
      <c r="D466" s="230" t="s">
        <v>151</v>
      </c>
      <c r="E466" s="249" t="s">
        <v>80</v>
      </c>
      <c r="F466" s="250" t="s">
        <v>152</v>
      </c>
      <c r="G466" s="248"/>
      <c r="H466" s="251">
        <v>388.07299999999998</v>
      </c>
      <c r="I466" s="252"/>
      <c r="J466" s="248"/>
      <c r="K466" s="248"/>
      <c r="L466" s="253"/>
      <c r="M466" s="254"/>
      <c r="N466" s="255"/>
      <c r="O466" s="255"/>
      <c r="P466" s="255"/>
      <c r="Q466" s="255"/>
      <c r="R466" s="255"/>
      <c r="S466" s="255"/>
      <c r="T466" s="25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7" t="s">
        <v>151</v>
      </c>
      <c r="AU466" s="257" t="s">
        <v>92</v>
      </c>
      <c r="AV466" s="14" t="s">
        <v>153</v>
      </c>
      <c r="AW466" s="14" t="s">
        <v>42</v>
      </c>
      <c r="AX466" s="14" t="s">
        <v>90</v>
      </c>
      <c r="AY466" s="257" t="s">
        <v>139</v>
      </c>
    </row>
    <row r="467" s="2" customFormat="1" ht="14.4" customHeight="1">
      <c r="A467" s="41"/>
      <c r="B467" s="42"/>
      <c r="C467" s="217" t="s">
        <v>648</v>
      </c>
      <c r="D467" s="217" t="s">
        <v>142</v>
      </c>
      <c r="E467" s="218" t="s">
        <v>644</v>
      </c>
      <c r="F467" s="219" t="s">
        <v>645</v>
      </c>
      <c r="G467" s="220" t="s">
        <v>380</v>
      </c>
      <c r="H467" s="221">
        <v>126.40000000000001</v>
      </c>
      <c r="I467" s="222"/>
      <c r="J467" s="223">
        <f>ROUND(I467*H467,2)</f>
        <v>0</v>
      </c>
      <c r="K467" s="219" t="s">
        <v>145</v>
      </c>
      <c r="L467" s="47"/>
      <c r="M467" s="224" t="s">
        <v>80</v>
      </c>
      <c r="N467" s="225" t="s">
        <v>52</v>
      </c>
      <c r="O467" s="87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28" t="s">
        <v>153</v>
      </c>
      <c r="AT467" s="228" t="s">
        <v>142</v>
      </c>
      <c r="AU467" s="228" t="s">
        <v>92</v>
      </c>
      <c r="AY467" s="19" t="s">
        <v>139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90</v>
      </c>
      <c r="BK467" s="229">
        <f>ROUND(I467*H467,2)</f>
        <v>0</v>
      </c>
      <c r="BL467" s="19" t="s">
        <v>153</v>
      </c>
      <c r="BM467" s="228" t="s">
        <v>649</v>
      </c>
    </row>
    <row r="468" s="2" customFormat="1">
      <c r="A468" s="41"/>
      <c r="B468" s="42"/>
      <c r="C468" s="43"/>
      <c r="D468" s="230" t="s">
        <v>148</v>
      </c>
      <c r="E468" s="43"/>
      <c r="F468" s="231" t="s">
        <v>647</v>
      </c>
      <c r="G468" s="43"/>
      <c r="H468" s="43"/>
      <c r="I468" s="232"/>
      <c r="J468" s="43"/>
      <c r="K468" s="43"/>
      <c r="L468" s="47"/>
      <c r="M468" s="233"/>
      <c r="N468" s="23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19" t="s">
        <v>148</v>
      </c>
      <c r="AU468" s="19" t="s">
        <v>92</v>
      </c>
    </row>
    <row r="469" s="2" customFormat="1">
      <c r="A469" s="41"/>
      <c r="B469" s="42"/>
      <c r="C469" s="43"/>
      <c r="D469" s="230" t="s">
        <v>149</v>
      </c>
      <c r="E469" s="43"/>
      <c r="F469" s="235" t="s">
        <v>650</v>
      </c>
      <c r="G469" s="43"/>
      <c r="H469" s="43"/>
      <c r="I469" s="232"/>
      <c r="J469" s="43"/>
      <c r="K469" s="43"/>
      <c r="L469" s="47"/>
      <c r="M469" s="233"/>
      <c r="N469" s="234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9" t="s">
        <v>149</v>
      </c>
      <c r="AU469" s="19" t="s">
        <v>92</v>
      </c>
    </row>
    <row r="470" s="13" customFormat="1">
      <c r="A470" s="13"/>
      <c r="B470" s="236"/>
      <c r="C470" s="237"/>
      <c r="D470" s="230" t="s">
        <v>151</v>
      </c>
      <c r="E470" s="238" t="s">
        <v>80</v>
      </c>
      <c r="F470" s="239" t="s">
        <v>651</v>
      </c>
      <c r="G470" s="237"/>
      <c r="H470" s="240">
        <v>126.40000000000001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151</v>
      </c>
      <c r="AU470" s="246" t="s">
        <v>92</v>
      </c>
      <c r="AV470" s="13" t="s">
        <v>92</v>
      </c>
      <c r="AW470" s="13" t="s">
        <v>42</v>
      </c>
      <c r="AX470" s="13" t="s">
        <v>82</v>
      </c>
      <c r="AY470" s="246" t="s">
        <v>139</v>
      </c>
    </row>
    <row r="471" s="14" customFormat="1">
      <c r="A471" s="14"/>
      <c r="B471" s="247"/>
      <c r="C471" s="248"/>
      <c r="D471" s="230" t="s">
        <v>151</v>
      </c>
      <c r="E471" s="249" t="s">
        <v>80</v>
      </c>
      <c r="F471" s="250" t="s">
        <v>152</v>
      </c>
      <c r="G471" s="248"/>
      <c r="H471" s="251">
        <v>126.40000000000001</v>
      </c>
      <c r="I471" s="252"/>
      <c r="J471" s="248"/>
      <c r="K471" s="248"/>
      <c r="L471" s="253"/>
      <c r="M471" s="254"/>
      <c r="N471" s="255"/>
      <c r="O471" s="255"/>
      <c r="P471" s="255"/>
      <c r="Q471" s="255"/>
      <c r="R471" s="255"/>
      <c r="S471" s="255"/>
      <c r="T471" s="25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7" t="s">
        <v>151</v>
      </c>
      <c r="AU471" s="257" t="s">
        <v>92</v>
      </c>
      <c r="AV471" s="14" t="s">
        <v>153</v>
      </c>
      <c r="AW471" s="14" t="s">
        <v>42</v>
      </c>
      <c r="AX471" s="14" t="s">
        <v>90</v>
      </c>
      <c r="AY471" s="257" t="s">
        <v>139</v>
      </c>
    </row>
    <row r="472" s="2" customFormat="1" ht="14.4" customHeight="1">
      <c r="A472" s="41"/>
      <c r="B472" s="42"/>
      <c r="C472" s="217" t="s">
        <v>652</v>
      </c>
      <c r="D472" s="217" t="s">
        <v>142</v>
      </c>
      <c r="E472" s="218" t="s">
        <v>653</v>
      </c>
      <c r="F472" s="219" t="s">
        <v>654</v>
      </c>
      <c r="G472" s="220" t="s">
        <v>380</v>
      </c>
      <c r="H472" s="221">
        <v>7373.3869999999997</v>
      </c>
      <c r="I472" s="222"/>
      <c r="J472" s="223">
        <f>ROUND(I472*H472,2)</f>
        <v>0</v>
      </c>
      <c r="K472" s="219" t="s">
        <v>145</v>
      </c>
      <c r="L472" s="47"/>
      <c r="M472" s="224" t="s">
        <v>80</v>
      </c>
      <c r="N472" s="225" t="s">
        <v>52</v>
      </c>
      <c r="O472" s="87"/>
      <c r="P472" s="226">
        <f>O472*H472</f>
        <v>0</v>
      </c>
      <c r="Q472" s="226">
        <v>0</v>
      </c>
      <c r="R472" s="226">
        <f>Q472*H472</f>
        <v>0</v>
      </c>
      <c r="S472" s="226">
        <v>0</v>
      </c>
      <c r="T472" s="227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28" t="s">
        <v>153</v>
      </c>
      <c r="AT472" s="228" t="s">
        <v>142</v>
      </c>
      <c r="AU472" s="228" t="s">
        <v>92</v>
      </c>
      <c r="AY472" s="19" t="s">
        <v>139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9" t="s">
        <v>90</v>
      </c>
      <c r="BK472" s="229">
        <f>ROUND(I472*H472,2)</f>
        <v>0</v>
      </c>
      <c r="BL472" s="19" t="s">
        <v>153</v>
      </c>
      <c r="BM472" s="228" t="s">
        <v>655</v>
      </c>
    </row>
    <row r="473" s="2" customFormat="1">
      <c r="A473" s="41"/>
      <c r="B473" s="42"/>
      <c r="C473" s="43"/>
      <c r="D473" s="230" t="s">
        <v>148</v>
      </c>
      <c r="E473" s="43"/>
      <c r="F473" s="231" t="s">
        <v>656</v>
      </c>
      <c r="G473" s="43"/>
      <c r="H473" s="43"/>
      <c r="I473" s="232"/>
      <c r="J473" s="43"/>
      <c r="K473" s="43"/>
      <c r="L473" s="47"/>
      <c r="M473" s="233"/>
      <c r="N473" s="23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9" t="s">
        <v>148</v>
      </c>
      <c r="AU473" s="19" t="s">
        <v>92</v>
      </c>
    </row>
    <row r="474" s="2" customFormat="1">
      <c r="A474" s="41"/>
      <c r="B474" s="42"/>
      <c r="C474" s="43"/>
      <c r="D474" s="230" t="s">
        <v>149</v>
      </c>
      <c r="E474" s="43"/>
      <c r="F474" s="235" t="s">
        <v>657</v>
      </c>
      <c r="G474" s="43"/>
      <c r="H474" s="43"/>
      <c r="I474" s="232"/>
      <c r="J474" s="43"/>
      <c r="K474" s="43"/>
      <c r="L474" s="47"/>
      <c r="M474" s="233"/>
      <c r="N474" s="23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9" t="s">
        <v>149</v>
      </c>
      <c r="AU474" s="19" t="s">
        <v>92</v>
      </c>
    </row>
    <row r="475" s="13" customFormat="1">
      <c r="A475" s="13"/>
      <c r="B475" s="236"/>
      <c r="C475" s="237"/>
      <c r="D475" s="230" t="s">
        <v>151</v>
      </c>
      <c r="E475" s="238" t="s">
        <v>80</v>
      </c>
      <c r="F475" s="239" t="s">
        <v>573</v>
      </c>
      <c r="G475" s="237"/>
      <c r="H475" s="240">
        <v>388.07299999999998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6" t="s">
        <v>151</v>
      </c>
      <c r="AU475" s="246" t="s">
        <v>92</v>
      </c>
      <c r="AV475" s="13" t="s">
        <v>92</v>
      </c>
      <c r="AW475" s="13" t="s">
        <v>42</v>
      </c>
      <c r="AX475" s="13" t="s">
        <v>82</v>
      </c>
      <c r="AY475" s="246" t="s">
        <v>139</v>
      </c>
    </row>
    <row r="476" s="14" customFormat="1">
      <c r="A476" s="14"/>
      <c r="B476" s="247"/>
      <c r="C476" s="248"/>
      <c r="D476" s="230" t="s">
        <v>151</v>
      </c>
      <c r="E476" s="249" t="s">
        <v>80</v>
      </c>
      <c r="F476" s="250" t="s">
        <v>152</v>
      </c>
      <c r="G476" s="248"/>
      <c r="H476" s="251">
        <v>388.07299999999998</v>
      </c>
      <c r="I476" s="252"/>
      <c r="J476" s="248"/>
      <c r="K476" s="248"/>
      <c r="L476" s="253"/>
      <c r="M476" s="254"/>
      <c r="N476" s="255"/>
      <c r="O476" s="255"/>
      <c r="P476" s="255"/>
      <c r="Q476" s="255"/>
      <c r="R476" s="255"/>
      <c r="S476" s="255"/>
      <c r="T476" s="25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7" t="s">
        <v>151</v>
      </c>
      <c r="AU476" s="257" t="s">
        <v>92</v>
      </c>
      <c r="AV476" s="14" t="s">
        <v>153</v>
      </c>
      <c r="AW476" s="14" t="s">
        <v>42</v>
      </c>
      <c r="AX476" s="14" t="s">
        <v>90</v>
      </c>
      <c r="AY476" s="257" t="s">
        <v>139</v>
      </c>
    </row>
    <row r="477" s="13" customFormat="1">
      <c r="A477" s="13"/>
      <c r="B477" s="236"/>
      <c r="C477" s="237"/>
      <c r="D477" s="230" t="s">
        <v>151</v>
      </c>
      <c r="E477" s="237"/>
      <c r="F477" s="239" t="s">
        <v>658</v>
      </c>
      <c r="G477" s="237"/>
      <c r="H477" s="240">
        <v>7373.3869999999997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151</v>
      </c>
      <c r="AU477" s="246" t="s">
        <v>92</v>
      </c>
      <c r="AV477" s="13" t="s">
        <v>92</v>
      </c>
      <c r="AW477" s="13" t="s">
        <v>4</v>
      </c>
      <c r="AX477" s="13" t="s">
        <v>90</v>
      </c>
      <c r="AY477" s="246" t="s">
        <v>139</v>
      </c>
    </row>
    <row r="478" s="2" customFormat="1" ht="14.4" customHeight="1">
      <c r="A478" s="41"/>
      <c r="B478" s="42"/>
      <c r="C478" s="217" t="s">
        <v>659</v>
      </c>
      <c r="D478" s="217" t="s">
        <v>142</v>
      </c>
      <c r="E478" s="218" t="s">
        <v>653</v>
      </c>
      <c r="F478" s="219" t="s">
        <v>654</v>
      </c>
      <c r="G478" s="220" t="s">
        <v>380</v>
      </c>
      <c r="H478" s="221">
        <v>2401.5999999999999</v>
      </c>
      <c r="I478" s="222"/>
      <c r="J478" s="223">
        <f>ROUND(I478*H478,2)</f>
        <v>0</v>
      </c>
      <c r="K478" s="219" t="s">
        <v>145</v>
      </c>
      <c r="L478" s="47"/>
      <c r="M478" s="224" t="s">
        <v>80</v>
      </c>
      <c r="N478" s="225" t="s">
        <v>52</v>
      </c>
      <c r="O478" s="87"/>
      <c r="P478" s="226">
        <f>O478*H478</f>
        <v>0</v>
      </c>
      <c r="Q478" s="226">
        <v>0</v>
      </c>
      <c r="R478" s="226">
        <f>Q478*H478</f>
        <v>0</v>
      </c>
      <c r="S478" s="226">
        <v>0</v>
      </c>
      <c r="T478" s="227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28" t="s">
        <v>153</v>
      </c>
      <c r="AT478" s="228" t="s">
        <v>142</v>
      </c>
      <c r="AU478" s="228" t="s">
        <v>92</v>
      </c>
      <c r="AY478" s="19" t="s">
        <v>139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9" t="s">
        <v>90</v>
      </c>
      <c r="BK478" s="229">
        <f>ROUND(I478*H478,2)</f>
        <v>0</v>
      </c>
      <c r="BL478" s="19" t="s">
        <v>153</v>
      </c>
      <c r="BM478" s="228" t="s">
        <v>660</v>
      </c>
    </row>
    <row r="479" s="2" customFormat="1">
      <c r="A479" s="41"/>
      <c r="B479" s="42"/>
      <c r="C479" s="43"/>
      <c r="D479" s="230" t="s">
        <v>148</v>
      </c>
      <c r="E479" s="43"/>
      <c r="F479" s="231" t="s">
        <v>656</v>
      </c>
      <c r="G479" s="43"/>
      <c r="H479" s="43"/>
      <c r="I479" s="232"/>
      <c r="J479" s="43"/>
      <c r="K479" s="43"/>
      <c r="L479" s="47"/>
      <c r="M479" s="233"/>
      <c r="N479" s="234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T479" s="19" t="s">
        <v>148</v>
      </c>
      <c r="AU479" s="19" t="s">
        <v>92</v>
      </c>
    </row>
    <row r="480" s="2" customFormat="1">
      <c r="A480" s="41"/>
      <c r="B480" s="42"/>
      <c r="C480" s="43"/>
      <c r="D480" s="230" t="s">
        <v>149</v>
      </c>
      <c r="E480" s="43"/>
      <c r="F480" s="235" t="s">
        <v>661</v>
      </c>
      <c r="G480" s="43"/>
      <c r="H480" s="43"/>
      <c r="I480" s="232"/>
      <c r="J480" s="43"/>
      <c r="K480" s="43"/>
      <c r="L480" s="47"/>
      <c r="M480" s="233"/>
      <c r="N480" s="234"/>
      <c r="O480" s="87"/>
      <c r="P480" s="87"/>
      <c r="Q480" s="87"/>
      <c r="R480" s="87"/>
      <c r="S480" s="87"/>
      <c r="T480" s="88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T480" s="19" t="s">
        <v>149</v>
      </c>
      <c r="AU480" s="19" t="s">
        <v>92</v>
      </c>
    </row>
    <row r="481" s="13" customFormat="1">
      <c r="A481" s="13"/>
      <c r="B481" s="236"/>
      <c r="C481" s="237"/>
      <c r="D481" s="230" t="s">
        <v>151</v>
      </c>
      <c r="E481" s="238" t="s">
        <v>80</v>
      </c>
      <c r="F481" s="239" t="s">
        <v>651</v>
      </c>
      <c r="G481" s="237"/>
      <c r="H481" s="240">
        <v>126.40000000000001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6" t="s">
        <v>151</v>
      </c>
      <c r="AU481" s="246" t="s">
        <v>92</v>
      </c>
      <c r="AV481" s="13" t="s">
        <v>92</v>
      </c>
      <c r="AW481" s="13" t="s">
        <v>42</v>
      </c>
      <c r="AX481" s="13" t="s">
        <v>82</v>
      </c>
      <c r="AY481" s="246" t="s">
        <v>139</v>
      </c>
    </row>
    <row r="482" s="14" customFormat="1">
      <c r="A482" s="14"/>
      <c r="B482" s="247"/>
      <c r="C482" s="248"/>
      <c r="D482" s="230" t="s">
        <v>151</v>
      </c>
      <c r="E482" s="249" t="s">
        <v>80</v>
      </c>
      <c r="F482" s="250" t="s">
        <v>152</v>
      </c>
      <c r="G482" s="248"/>
      <c r="H482" s="251">
        <v>126.40000000000001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7" t="s">
        <v>151</v>
      </c>
      <c r="AU482" s="257" t="s">
        <v>92</v>
      </c>
      <c r="AV482" s="14" t="s">
        <v>153</v>
      </c>
      <c r="AW482" s="14" t="s">
        <v>42</v>
      </c>
      <c r="AX482" s="14" t="s">
        <v>90</v>
      </c>
      <c r="AY482" s="257" t="s">
        <v>139</v>
      </c>
    </row>
    <row r="483" s="13" customFormat="1">
      <c r="A483" s="13"/>
      <c r="B483" s="236"/>
      <c r="C483" s="237"/>
      <c r="D483" s="230" t="s">
        <v>151</v>
      </c>
      <c r="E483" s="237"/>
      <c r="F483" s="239" t="s">
        <v>662</v>
      </c>
      <c r="G483" s="237"/>
      <c r="H483" s="240">
        <v>2401.5999999999999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151</v>
      </c>
      <c r="AU483" s="246" t="s">
        <v>92</v>
      </c>
      <c r="AV483" s="13" t="s">
        <v>92</v>
      </c>
      <c r="AW483" s="13" t="s">
        <v>4</v>
      </c>
      <c r="AX483" s="13" t="s">
        <v>90</v>
      </c>
      <c r="AY483" s="246" t="s">
        <v>139</v>
      </c>
    </row>
    <row r="484" s="2" customFormat="1" ht="14.4" customHeight="1">
      <c r="A484" s="41"/>
      <c r="B484" s="42"/>
      <c r="C484" s="217" t="s">
        <v>663</v>
      </c>
      <c r="D484" s="217" t="s">
        <v>142</v>
      </c>
      <c r="E484" s="218" t="s">
        <v>664</v>
      </c>
      <c r="F484" s="219" t="s">
        <v>665</v>
      </c>
      <c r="G484" s="220" t="s">
        <v>380</v>
      </c>
      <c r="H484" s="221">
        <v>4.9119999999999999</v>
      </c>
      <c r="I484" s="222"/>
      <c r="J484" s="223">
        <f>ROUND(I484*H484,2)</f>
        <v>0</v>
      </c>
      <c r="K484" s="219" t="s">
        <v>145</v>
      </c>
      <c r="L484" s="47"/>
      <c r="M484" s="224" t="s">
        <v>80</v>
      </c>
      <c r="N484" s="225" t="s">
        <v>52</v>
      </c>
      <c r="O484" s="87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28" t="s">
        <v>153</v>
      </c>
      <c r="AT484" s="228" t="s">
        <v>142</v>
      </c>
      <c r="AU484" s="228" t="s">
        <v>92</v>
      </c>
      <c r="AY484" s="19" t="s">
        <v>139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90</v>
      </c>
      <c r="BK484" s="229">
        <f>ROUND(I484*H484,2)</f>
        <v>0</v>
      </c>
      <c r="BL484" s="19" t="s">
        <v>153</v>
      </c>
      <c r="BM484" s="228" t="s">
        <v>666</v>
      </c>
    </row>
    <row r="485" s="2" customFormat="1">
      <c r="A485" s="41"/>
      <c r="B485" s="42"/>
      <c r="C485" s="43"/>
      <c r="D485" s="230" t="s">
        <v>148</v>
      </c>
      <c r="E485" s="43"/>
      <c r="F485" s="231" t="s">
        <v>667</v>
      </c>
      <c r="G485" s="43"/>
      <c r="H485" s="43"/>
      <c r="I485" s="232"/>
      <c r="J485" s="43"/>
      <c r="K485" s="43"/>
      <c r="L485" s="47"/>
      <c r="M485" s="233"/>
      <c r="N485" s="234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19" t="s">
        <v>148</v>
      </c>
      <c r="AU485" s="19" t="s">
        <v>92</v>
      </c>
    </row>
    <row r="486" s="2" customFormat="1">
      <c r="A486" s="41"/>
      <c r="B486" s="42"/>
      <c r="C486" s="43"/>
      <c r="D486" s="230" t="s">
        <v>149</v>
      </c>
      <c r="E486" s="43"/>
      <c r="F486" s="235" t="s">
        <v>668</v>
      </c>
      <c r="G486" s="43"/>
      <c r="H486" s="43"/>
      <c r="I486" s="232"/>
      <c r="J486" s="43"/>
      <c r="K486" s="43"/>
      <c r="L486" s="47"/>
      <c r="M486" s="233"/>
      <c r="N486" s="23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19" t="s">
        <v>149</v>
      </c>
      <c r="AU486" s="19" t="s">
        <v>92</v>
      </c>
    </row>
    <row r="487" s="13" customFormat="1">
      <c r="A487" s="13"/>
      <c r="B487" s="236"/>
      <c r="C487" s="237"/>
      <c r="D487" s="230" t="s">
        <v>151</v>
      </c>
      <c r="E487" s="238" t="s">
        <v>80</v>
      </c>
      <c r="F487" s="239" t="s">
        <v>580</v>
      </c>
      <c r="G487" s="237"/>
      <c r="H487" s="240">
        <v>4.9119999999999999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6" t="s">
        <v>151</v>
      </c>
      <c r="AU487" s="246" t="s">
        <v>92</v>
      </c>
      <c r="AV487" s="13" t="s">
        <v>92</v>
      </c>
      <c r="AW487" s="13" t="s">
        <v>42</v>
      </c>
      <c r="AX487" s="13" t="s">
        <v>82</v>
      </c>
      <c r="AY487" s="246" t="s">
        <v>139</v>
      </c>
    </row>
    <row r="488" s="14" customFormat="1">
      <c r="A488" s="14"/>
      <c r="B488" s="247"/>
      <c r="C488" s="248"/>
      <c r="D488" s="230" t="s">
        <v>151</v>
      </c>
      <c r="E488" s="249" t="s">
        <v>80</v>
      </c>
      <c r="F488" s="250" t="s">
        <v>152</v>
      </c>
      <c r="G488" s="248"/>
      <c r="H488" s="251">
        <v>4.9119999999999999</v>
      </c>
      <c r="I488" s="252"/>
      <c r="J488" s="248"/>
      <c r="K488" s="248"/>
      <c r="L488" s="253"/>
      <c r="M488" s="254"/>
      <c r="N488" s="255"/>
      <c r="O488" s="255"/>
      <c r="P488" s="255"/>
      <c r="Q488" s="255"/>
      <c r="R488" s="255"/>
      <c r="S488" s="255"/>
      <c r="T488" s="25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7" t="s">
        <v>151</v>
      </c>
      <c r="AU488" s="257" t="s">
        <v>92</v>
      </c>
      <c r="AV488" s="14" t="s">
        <v>153</v>
      </c>
      <c r="AW488" s="14" t="s">
        <v>42</v>
      </c>
      <c r="AX488" s="14" t="s">
        <v>90</v>
      </c>
      <c r="AY488" s="257" t="s">
        <v>139</v>
      </c>
    </row>
    <row r="489" s="2" customFormat="1" ht="14.4" customHeight="1">
      <c r="A489" s="41"/>
      <c r="B489" s="42"/>
      <c r="C489" s="217" t="s">
        <v>669</v>
      </c>
      <c r="D489" s="217" t="s">
        <v>142</v>
      </c>
      <c r="E489" s="218" t="s">
        <v>664</v>
      </c>
      <c r="F489" s="219" t="s">
        <v>665</v>
      </c>
      <c r="G489" s="220" t="s">
        <v>380</v>
      </c>
      <c r="H489" s="221">
        <v>4.0940000000000003</v>
      </c>
      <c r="I489" s="222"/>
      <c r="J489" s="223">
        <f>ROUND(I489*H489,2)</f>
        <v>0</v>
      </c>
      <c r="K489" s="219" t="s">
        <v>145</v>
      </c>
      <c r="L489" s="47"/>
      <c r="M489" s="224" t="s">
        <v>80</v>
      </c>
      <c r="N489" s="225" t="s">
        <v>52</v>
      </c>
      <c r="O489" s="87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28" t="s">
        <v>153</v>
      </c>
      <c r="AT489" s="228" t="s">
        <v>142</v>
      </c>
      <c r="AU489" s="228" t="s">
        <v>92</v>
      </c>
      <c r="AY489" s="19" t="s">
        <v>139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90</v>
      </c>
      <c r="BK489" s="229">
        <f>ROUND(I489*H489,2)</f>
        <v>0</v>
      </c>
      <c r="BL489" s="19" t="s">
        <v>153</v>
      </c>
      <c r="BM489" s="228" t="s">
        <v>670</v>
      </c>
    </row>
    <row r="490" s="2" customFormat="1">
      <c r="A490" s="41"/>
      <c r="B490" s="42"/>
      <c r="C490" s="43"/>
      <c r="D490" s="230" t="s">
        <v>148</v>
      </c>
      <c r="E490" s="43"/>
      <c r="F490" s="231" t="s">
        <v>667</v>
      </c>
      <c r="G490" s="43"/>
      <c r="H490" s="43"/>
      <c r="I490" s="232"/>
      <c r="J490" s="43"/>
      <c r="K490" s="43"/>
      <c r="L490" s="47"/>
      <c r="M490" s="233"/>
      <c r="N490" s="23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T490" s="19" t="s">
        <v>148</v>
      </c>
      <c r="AU490" s="19" t="s">
        <v>92</v>
      </c>
    </row>
    <row r="491" s="2" customFormat="1">
      <c r="A491" s="41"/>
      <c r="B491" s="42"/>
      <c r="C491" s="43"/>
      <c r="D491" s="230" t="s">
        <v>149</v>
      </c>
      <c r="E491" s="43"/>
      <c r="F491" s="235" t="s">
        <v>671</v>
      </c>
      <c r="G491" s="43"/>
      <c r="H491" s="43"/>
      <c r="I491" s="232"/>
      <c r="J491" s="43"/>
      <c r="K491" s="43"/>
      <c r="L491" s="47"/>
      <c r="M491" s="233"/>
      <c r="N491" s="23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19" t="s">
        <v>149</v>
      </c>
      <c r="AU491" s="19" t="s">
        <v>92</v>
      </c>
    </row>
    <row r="492" s="13" customFormat="1">
      <c r="A492" s="13"/>
      <c r="B492" s="236"/>
      <c r="C492" s="237"/>
      <c r="D492" s="230" t="s">
        <v>151</v>
      </c>
      <c r="E492" s="238" t="s">
        <v>80</v>
      </c>
      <c r="F492" s="239" t="s">
        <v>672</v>
      </c>
      <c r="G492" s="237"/>
      <c r="H492" s="240">
        <v>4.0940000000000003</v>
      </c>
      <c r="I492" s="241"/>
      <c r="J492" s="237"/>
      <c r="K492" s="237"/>
      <c r="L492" s="242"/>
      <c r="M492" s="243"/>
      <c r="N492" s="244"/>
      <c r="O492" s="244"/>
      <c r="P492" s="244"/>
      <c r="Q492" s="244"/>
      <c r="R492" s="244"/>
      <c r="S492" s="244"/>
      <c r="T492" s="24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6" t="s">
        <v>151</v>
      </c>
      <c r="AU492" s="246" t="s">
        <v>92</v>
      </c>
      <c r="AV492" s="13" t="s">
        <v>92</v>
      </c>
      <c r="AW492" s="13" t="s">
        <v>42</v>
      </c>
      <c r="AX492" s="13" t="s">
        <v>90</v>
      </c>
      <c r="AY492" s="246" t="s">
        <v>139</v>
      </c>
    </row>
    <row r="493" s="14" customFormat="1">
      <c r="A493" s="14"/>
      <c r="B493" s="247"/>
      <c r="C493" s="248"/>
      <c r="D493" s="230" t="s">
        <v>151</v>
      </c>
      <c r="E493" s="249" t="s">
        <v>80</v>
      </c>
      <c r="F493" s="250" t="s">
        <v>152</v>
      </c>
      <c r="G493" s="248"/>
      <c r="H493" s="251">
        <v>4.0940000000000003</v>
      </c>
      <c r="I493" s="252"/>
      <c r="J493" s="248"/>
      <c r="K493" s="248"/>
      <c r="L493" s="253"/>
      <c r="M493" s="254"/>
      <c r="N493" s="255"/>
      <c r="O493" s="255"/>
      <c r="P493" s="255"/>
      <c r="Q493" s="255"/>
      <c r="R493" s="255"/>
      <c r="S493" s="255"/>
      <c r="T493" s="25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7" t="s">
        <v>151</v>
      </c>
      <c r="AU493" s="257" t="s">
        <v>92</v>
      </c>
      <c r="AV493" s="14" t="s">
        <v>153</v>
      </c>
      <c r="AW493" s="14" t="s">
        <v>42</v>
      </c>
      <c r="AX493" s="14" t="s">
        <v>82</v>
      </c>
      <c r="AY493" s="257" t="s">
        <v>139</v>
      </c>
    </row>
    <row r="494" s="2" customFormat="1" ht="14.4" customHeight="1">
      <c r="A494" s="41"/>
      <c r="B494" s="42"/>
      <c r="C494" s="217" t="s">
        <v>673</v>
      </c>
      <c r="D494" s="217" t="s">
        <v>142</v>
      </c>
      <c r="E494" s="218" t="s">
        <v>664</v>
      </c>
      <c r="F494" s="219" t="s">
        <v>665</v>
      </c>
      <c r="G494" s="220" t="s">
        <v>380</v>
      </c>
      <c r="H494" s="221">
        <v>0.22500000000000001</v>
      </c>
      <c r="I494" s="222"/>
      <c r="J494" s="223">
        <f>ROUND(I494*H494,2)</f>
        <v>0</v>
      </c>
      <c r="K494" s="219" t="s">
        <v>145</v>
      </c>
      <c r="L494" s="47"/>
      <c r="M494" s="224" t="s">
        <v>80</v>
      </c>
      <c r="N494" s="225" t="s">
        <v>52</v>
      </c>
      <c r="O494" s="87"/>
      <c r="P494" s="226">
        <f>O494*H494</f>
        <v>0</v>
      </c>
      <c r="Q494" s="226">
        <v>0</v>
      </c>
      <c r="R494" s="226">
        <f>Q494*H494</f>
        <v>0</v>
      </c>
      <c r="S494" s="226">
        <v>0</v>
      </c>
      <c r="T494" s="227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28" t="s">
        <v>153</v>
      </c>
      <c r="AT494" s="228" t="s">
        <v>142</v>
      </c>
      <c r="AU494" s="228" t="s">
        <v>92</v>
      </c>
      <c r="AY494" s="19" t="s">
        <v>139</v>
      </c>
      <c r="BE494" s="229">
        <f>IF(N494="základní",J494,0)</f>
        <v>0</v>
      </c>
      <c r="BF494" s="229">
        <f>IF(N494="snížená",J494,0)</f>
        <v>0</v>
      </c>
      <c r="BG494" s="229">
        <f>IF(N494="zákl. přenesená",J494,0)</f>
        <v>0</v>
      </c>
      <c r="BH494" s="229">
        <f>IF(N494="sníž. přenesená",J494,0)</f>
        <v>0</v>
      </c>
      <c r="BI494" s="229">
        <f>IF(N494="nulová",J494,0)</f>
        <v>0</v>
      </c>
      <c r="BJ494" s="19" t="s">
        <v>90</v>
      </c>
      <c r="BK494" s="229">
        <f>ROUND(I494*H494,2)</f>
        <v>0</v>
      </c>
      <c r="BL494" s="19" t="s">
        <v>153</v>
      </c>
      <c r="BM494" s="228" t="s">
        <v>674</v>
      </c>
    </row>
    <row r="495" s="2" customFormat="1">
      <c r="A495" s="41"/>
      <c r="B495" s="42"/>
      <c r="C495" s="43"/>
      <c r="D495" s="230" t="s">
        <v>148</v>
      </c>
      <c r="E495" s="43"/>
      <c r="F495" s="231" t="s">
        <v>667</v>
      </c>
      <c r="G495" s="43"/>
      <c r="H495" s="43"/>
      <c r="I495" s="232"/>
      <c r="J495" s="43"/>
      <c r="K495" s="43"/>
      <c r="L495" s="47"/>
      <c r="M495" s="233"/>
      <c r="N495" s="23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19" t="s">
        <v>148</v>
      </c>
      <c r="AU495" s="19" t="s">
        <v>92</v>
      </c>
    </row>
    <row r="496" s="2" customFormat="1">
      <c r="A496" s="41"/>
      <c r="B496" s="42"/>
      <c r="C496" s="43"/>
      <c r="D496" s="230" t="s">
        <v>149</v>
      </c>
      <c r="E496" s="43"/>
      <c r="F496" s="235" t="s">
        <v>675</v>
      </c>
      <c r="G496" s="43"/>
      <c r="H496" s="43"/>
      <c r="I496" s="232"/>
      <c r="J496" s="43"/>
      <c r="K496" s="43"/>
      <c r="L496" s="47"/>
      <c r="M496" s="233"/>
      <c r="N496" s="234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19" t="s">
        <v>149</v>
      </c>
      <c r="AU496" s="19" t="s">
        <v>92</v>
      </c>
    </row>
    <row r="497" s="13" customFormat="1">
      <c r="A497" s="13"/>
      <c r="B497" s="236"/>
      <c r="C497" s="237"/>
      <c r="D497" s="230" t="s">
        <v>151</v>
      </c>
      <c r="E497" s="238" t="s">
        <v>80</v>
      </c>
      <c r="F497" s="239" t="s">
        <v>676</v>
      </c>
      <c r="G497" s="237"/>
      <c r="H497" s="240">
        <v>0.22500000000000001</v>
      </c>
      <c r="I497" s="241"/>
      <c r="J497" s="237"/>
      <c r="K497" s="237"/>
      <c r="L497" s="242"/>
      <c r="M497" s="243"/>
      <c r="N497" s="244"/>
      <c r="O497" s="244"/>
      <c r="P497" s="244"/>
      <c r="Q497" s="244"/>
      <c r="R497" s="244"/>
      <c r="S497" s="244"/>
      <c r="T497" s="24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6" t="s">
        <v>151</v>
      </c>
      <c r="AU497" s="246" t="s">
        <v>92</v>
      </c>
      <c r="AV497" s="13" t="s">
        <v>92</v>
      </c>
      <c r="AW497" s="13" t="s">
        <v>42</v>
      </c>
      <c r="AX497" s="13" t="s">
        <v>82</v>
      </c>
      <c r="AY497" s="246" t="s">
        <v>139</v>
      </c>
    </row>
    <row r="498" s="14" customFormat="1">
      <c r="A498" s="14"/>
      <c r="B498" s="247"/>
      <c r="C498" s="248"/>
      <c r="D498" s="230" t="s">
        <v>151</v>
      </c>
      <c r="E498" s="249" t="s">
        <v>80</v>
      </c>
      <c r="F498" s="250" t="s">
        <v>152</v>
      </c>
      <c r="G498" s="248"/>
      <c r="H498" s="251">
        <v>0.22500000000000001</v>
      </c>
      <c r="I498" s="252"/>
      <c r="J498" s="248"/>
      <c r="K498" s="248"/>
      <c r="L498" s="253"/>
      <c r="M498" s="254"/>
      <c r="N498" s="255"/>
      <c r="O498" s="255"/>
      <c r="P498" s="255"/>
      <c r="Q498" s="255"/>
      <c r="R498" s="255"/>
      <c r="S498" s="255"/>
      <c r="T498" s="25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7" t="s">
        <v>151</v>
      </c>
      <c r="AU498" s="257" t="s">
        <v>92</v>
      </c>
      <c r="AV498" s="14" t="s">
        <v>153</v>
      </c>
      <c r="AW498" s="14" t="s">
        <v>42</v>
      </c>
      <c r="AX498" s="14" t="s">
        <v>90</v>
      </c>
      <c r="AY498" s="257" t="s">
        <v>139</v>
      </c>
    </row>
    <row r="499" s="2" customFormat="1" ht="14.4" customHeight="1">
      <c r="A499" s="41"/>
      <c r="B499" s="42"/>
      <c r="C499" s="217" t="s">
        <v>677</v>
      </c>
      <c r="D499" s="217" t="s">
        <v>142</v>
      </c>
      <c r="E499" s="218" t="s">
        <v>664</v>
      </c>
      <c r="F499" s="219" t="s">
        <v>665</v>
      </c>
      <c r="G499" s="220" t="s">
        <v>380</v>
      </c>
      <c r="H499" s="221">
        <v>15.746</v>
      </c>
      <c r="I499" s="222"/>
      <c r="J499" s="223">
        <f>ROUND(I499*H499,2)</f>
        <v>0</v>
      </c>
      <c r="K499" s="219" t="s">
        <v>145</v>
      </c>
      <c r="L499" s="47"/>
      <c r="M499" s="224" t="s">
        <v>80</v>
      </c>
      <c r="N499" s="225" t="s">
        <v>52</v>
      </c>
      <c r="O499" s="87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28" t="s">
        <v>153</v>
      </c>
      <c r="AT499" s="228" t="s">
        <v>142</v>
      </c>
      <c r="AU499" s="228" t="s">
        <v>92</v>
      </c>
      <c r="AY499" s="19" t="s">
        <v>139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19" t="s">
        <v>90</v>
      </c>
      <c r="BK499" s="229">
        <f>ROUND(I499*H499,2)</f>
        <v>0</v>
      </c>
      <c r="BL499" s="19" t="s">
        <v>153</v>
      </c>
      <c r="BM499" s="228" t="s">
        <v>678</v>
      </c>
    </row>
    <row r="500" s="2" customFormat="1">
      <c r="A500" s="41"/>
      <c r="B500" s="42"/>
      <c r="C500" s="43"/>
      <c r="D500" s="230" t="s">
        <v>148</v>
      </c>
      <c r="E500" s="43"/>
      <c r="F500" s="231" t="s">
        <v>667</v>
      </c>
      <c r="G500" s="43"/>
      <c r="H500" s="43"/>
      <c r="I500" s="232"/>
      <c r="J500" s="43"/>
      <c r="K500" s="43"/>
      <c r="L500" s="47"/>
      <c r="M500" s="233"/>
      <c r="N500" s="23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19" t="s">
        <v>148</v>
      </c>
      <c r="AU500" s="19" t="s">
        <v>92</v>
      </c>
    </row>
    <row r="501" s="2" customFormat="1">
      <c r="A501" s="41"/>
      <c r="B501" s="42"/>
      <c r="C501" s="43"/>
      <c r="D501" s="230" t="s">
        <v>149</v>
      </c>
      <c r="E501" s="43"/>
      <c r="F501" s="235" t="s">
        <v>679</v>
      </c>
      <c r="G501" s="43"/>
      <c r="H501" s="43"/>
      <c r="I501" s="232"/>
      <c r="J501" s="43"/>
      <c r="K501" s="43"/>
      <c r="L501" s="47"/>
      <c r="M501" s="233"/>
      <c r="N501" s="234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19" t="s">
        <v>149</v>
      </c>
      <c r="AU501" s="19" t="s">
        <v>92</v>
      </c>
    </row>
    <row r="502" s="13" customFormat="1">
      <c r="A502" s="13"/>
      <c r="B502" s="236"/>
      <c r="C502" s="237"/>
      <c r="D502" s="230" t="s">
        <v>151</v>
      </c>
      <c r="E502" s="238" t="s">
        <v>80</v>
      </c>
      <c r="F502" s="239" t="s">
        <v>680</v>
      </c>
      <c r="G502" s="237"/>
      <c r="H502" s="240">
        <v>15.746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151</v>
      </c>
      <c r="AU502" s="246" t="s">
        <v>92</v>
      </c>
      <c r="AV502" s="13" t="s">
        <v>92</v>
      </c>
      <c r="AW502" s="13" t="s">
        <v>42</v>
      </c>
      <c r="AX502" s="13" t="s">
        <v>90</v>
      </c>
      <c r="AY502" s="246" t="s">
        <v>139</v>
      </c>
    </row>
    <row r="503" s="14" customFormat="1">
      <c r="A503" s="14"/>
      <c r="B503" s="247"/>
      <c r="C503" s="248"/>
      <c r="D503" s="230" t="s">
        <v>151</v>
      </c>
      <c r="E503" s="249" t="s">
        <v>80</v>
      </c>
      <c r="F503" s="250" t="s">
        <v>152</v>
      </c>
      <c r="G503" s="248"/>
      <c r="H503" s="251">
        <v>15.746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7" t="s">
        <v>151</v>
      </c>
      <c r="AU503" s="257" t="s">
        <v>92</v>
      </c>
      <c r="AV503" s="14" t="s">
        <v>153</v>
      </c>
      <c r="AW503" s="14" t="s">
        <v>42</v>
      </c>
      <c r="AX503" s="14" t="s">
        <v>82</v>
      </c>
      <c r="AY503" s="257" t="s">
        <v>139</v>
      </c>
    </row>
    <row r="504" s="2" customFormat="1" ht="14.4" customHeight="1">
      <c r="A504" s="41"/>
      <c r="B504" s="42"/>
      <c r="C504" s="217" t="s">
        <v>681</v>
      </c>
      <c r="D504" s="217" t="s">
        <v>142</v>
      </c>
      <c r="E504" s="218" t="s">
        <v>664</v>
      </c>
      <c r="F504" s="219" t="s">
        <v>665</v>
      </c>
      <c r="G504" s="220" t="s">
        <v>380</v>
      </c>
      <c r="H504" s="221">
        <v>1.7729999999999999</v>
      </c>
      <c r="I504" s="222"/>
      <c r="J504" s="223">
        <f>ROUND(I504*H504,2)</f>
        <v>0</v>
      </c>
      <c r="K504" s="219" t="s">
        <v>145</v>
      </c>
      <c r="L504" s="47"/>
      <c r="M504" s="224" t="s">
        <v>80</v>
      </c>
      <c r="N504" s="225" t="s">
        <v>52</v>
      </c>
      <c r="O504" s="87"/>
      <c r="P504" s="226">
        <f>O504*H504</f>
        <v>0</v>
      </c>
      <c r="Q504" s="226">
        <v>0</v>
      </c>
      <c r="R504" s="226">
        <f>Q504*H504</f>
        <v>0</v>
      </c>
      <c r="S504" s="226">
        <v>0</v>
      </c>
      <c r="T504" s="227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28" t="s">
        <v>153</v>
      </c>
      <c r="AT504" s="228" t="s">
        <v>142</v>
      </c>
      <c r="AU504" s="228" t="s">
        <v>92</v>
      </c>
      <c r="AY504" s="19" t="s">
        <v>139</v>
      </c>
      <c r="BE504" s="229">
        <f>IF(N504="základní",J504,0)</f>
        <v>0</v>
      </c>
      <c r="BF504" s="229">
        <f>IF(N504="snížená",J504,0)</f>
        <v>0</v>
      </c>
      <c r="BG504" s="229">
        <f>IF(N504="zákl. přenesená",J504,0)</f>
        <v>0</v>
      </c>
      <c r="BH504" s="229">
        <f>IF(N504="sníž. přenesená",J504,0)</f>
        <v>0</v>
      </c>
      <c r="BI504" s="229">
        <f>IF(N504="nulová",J504,0)</f>
        <v>0</v>
      </c>
      <c r="BJ504" s="19" t="s">
        <v>90</v>
      </c>
      <c r="BK504" s="229">
        <f>ROUND(I504*H504,2)</f>
        <v>0</v>
      </c>
      <c r="BL504" s="19" t="s">
        <v>153</v>
      </c>
      <c r="BM504" s="228" t="s">
        <v>682</v>
      </c>
    </row>
    <row r="505" s="2" customFormat="1">
      <c r="A505" s="41"/>
      <c r="B505" s="42"/>
      <c r="C505" s="43"/>
      <c r="D505" s="230" t="s">
        <v>148</v>
      </c>
      <c r="E505" s="43"/>
      <c r="F505" s="231" t="s">
        <v>667</v>
      </c>
      <c r="G505" s="43"/>
      <c r="H505" s="43"/>
      <c r="I505" s="232"/>
      <c r="J505" s="43"/>
      <c r="K505" s="43"/>
      <c r="L505" s="47"/>
      <c r="M505" s="233"/>
      <c r="N505" s="234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T505" s="19" t="s">
        <v>148</v>
      </c>
      <c r="AU505" s="19" t="s">
        <v>92</v>
      </c>
    </row>
    <row r="506" s="2" customFormat="1">
      <c r="A506" s="41"/>
      <c r="B506" s="42"/>
      <c r="C506" s="43"/>
      <c r="D506" s="230" t="s">
        <v>149</v>
      </c>
      <c r="E506" s="43"/>
      <c r="F506" s="235" t="s">
        <v>683</v>
      </c>
      <c r="G506" s="43"/>
      <c r="H506" s="43"/>
      <c r="I506" s="232"/>
      <c r="J506" s="43"/>
      <c r="K506" s="43"/>
      <c r="L506" s="47"/>
      <c r="M506" s="233"/>
      <c r="N506" s="23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19" t="s">
        <v>149</v>
      </c>
      <c r="AU506" s="19" t="s">
        <v>92</v>
      </c>
    </row>
    <row r="507" s="13" customFormat="1">
      <c r="A507" s="13"/>
      <c r="B507" s="236"/>
      <c r="C507" s="237"/>
      <c r="D507" s="230" t="s">
        <v>151</v>
      </c>
      <c r="E507" s="238" t="s">
        <v>80</v>
      </c>
      <c r="F507" s="239" t="s">
        <v>566</v>
      </c>
      <c r="G507" s="237"/>
      <c r="H507" s="240">
        <v>1.7729999999999999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151</v>
      </c>
      <c r="AU507" s="246" t="s">
        <v>92</v>
      </c>
      <c r="AV507" s="13" t="s">
        <v>92</v>
      </c>
      <c r="AW507" s="13" t="s">
        <v>42</v>
      </c>
      <c r="AX507" s="13" t="s">
        <v>82</v>
      </c>
      <c r="AY507" s="246" t="s">
        <v>139</v>
      </c>
    </row>
    <row r="508" s="14" customFormat="1">
      <c r="A508" s="14"/>
      <c r="B508" s="247"/>
      <c r="C508" s="248"/>
      <c r="D508" s="230" t="s">
        <v>151</v>
      </c>
      <c r="E508" s="249" t="s">
        <v>80</v>
      </c>
      <c r="F508" s="250" t="s">
        <v>152</v>
      </c>
      <c r="G508" s="248"/>
      <c r="H508" s="251">
        <v>1.7729999999999999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7" t="s">
        <v>151</v>
      </c>
      <c r="AU508" s="257" t="s">
        <v>92</v>
      </c>
      <c r="AV508" s="14" t="s">
        <v>153</v>
      </c>
      <c r="AW508" s="14" t="s">
        <v>42</v>
      </c>
      <c r="AX508" s="14" t="s">
        <v>90</v>
      </c>
      <c r="AY508" s="257" t="s">
        <v>139</v>
      </c>
    </row>
    <row r="509" s="2" customFormat="1" ht="14.4" customHeight="1">
      <c r="A509" s="41"/>
      <c r="B509" s="42"/>
      <c r="C509" s="217" t="s">
        <v>684</v>
      </c>
      <c r="D509" s="217" t="s">
        <v>142</v>
      </c>
      <c r="E509" s="218" t="s">
        <v>685</v>
      </c>
      <c r="F509" s="219" t="s">
        <v>621</v>
      </c>
      <c r="G509" s="220" t="s">
        <v>380</v>
      </c>
      <c r="H509" s="221">
        <v>93.328000000000003</v>
      </c>
      <c r="I509" s="222"/>
      <c r="J509" s="223">
        <f>ROUND(I509*H509,2)</f>
        <v>0</v>
      </c>
      <c r="K509" s="219" t="s">
        <v>145</v>
      </c>
      <c r="L509" s="47"/>
      <c r="M509" s="224" t="s">
        <v>80</v>
      </c>
      <c r="N509" s="225" t="s">
        <v>52</v>
      </c>
      <c r="O509" s="87"/>
      <c r="P509" s="226">
        <f>O509*H509</f>
        <v>0</v>
      </c>
      <c r="Q509" s="226">
        <v>0</v>
      </c>
      <c r="R509" s="226">
        <f>Q509*H509</f>
        <v>0</v>
      </c>
      <c r="S509" s="226">
        <v>0</v>
      </c>
      <c r="T509" s="227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28" t="s">
        <v>153</v>
      </c>
      <c r="AT509" s="228" t="s">
        <v>142</v>
      </c>
      <c r="AU509" s="228" t="s">
        <v>92</v>
      </c>
      <c r="AY509" s="19" t="s">
        <v>139</v>
      </c>
      <c r="BE509" s="229">
        <f>IF(N509="základní",J509,0)</f>
        <v>0</v>
      </c>
      <c r="BF509" s="229">
        <f>IF(N509="snížená",J509,0)</f>
        <v>0</v>
      </c>
      <c r="BG509" s="229">
        <f>IF(N509="zákl. přenesená",J509,0)</f>
        <v>0</v>
      </c>
      <c r="BH509" s="229">
        <f>IF(N509="sníž. přenesená",J509,0)</f>
        <v>0</v>
      </c>
      <c r="BI509" s="229">
        <f>IF(N509="nulová",J509,0)</f>
        <v>0</v>
      </c>
      <c r="BJ509" s="19" t="s">
        <v>90</v>
      </c>
      <c r="BK509" s="229">
        <f>ROUND(I509*H509,2)</f>
        <v>0</v>
      </c>
      <c r="BL509" s="19" t="s">
        <v>153</v>
      </c>
      <c r="BM509" s="228" t="s">
        <v>686</v>
      </c>
    </row>
    <row r="510" s="2" customFormat="1">
      <c r="A510" s="41"/>
      <c r="B510" s="42"/>
      <c r="C510" s="43"/>
      <c r="D510" s="230" t="s">
        <v>148</v>
      </c>
      <c r="E510" s="43"/>
      <c r="F510" s="231" t="s">
        <v>687</v>
      </c>
      <c r="G510" s="43"/>
      <c r="H510" s="43"/>
      <c r="I510" s="232"/>
      <c r="J510" s="43"/>
      <c r="K510" s="43"/>
      <c r="L510" s="47"/>
      <c r="M510" s="233"/>
      <c r="N510" s="234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19" t="s">
        <v>148</v>
      </c>
      <c r="AU510" s="19" t="s">
        <v>92</v>
      </c>
    </row>
    <row r="511" s="2" customFormat="1">
      <c r="A511" s="41"/>
      <c r="B511" s="42"/>
      <c r="C511" s="43"/>
      <c r="D511" s="230" t="s">
        <v>149</v>
      </c>
      <c r="E511" s="43"/>
      <c r="F511" s="235" t="s">
        <v>688</v>
      </c>
      <c r="G511" s="43"/>
      <c r="H511" s="43"/>
      <c r="I511" s="232"/>
      <c r="J511" s="43"/>
      <c r="K511" s="43"/>
      <c r="L511" s="47"/>
      <c r="M511" s="233"/>
      <c r="N511" s="23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19" t="s">
        <v>149</v>
      </c>
      <c r="AU511" s="19" t="s">
        <v>92</v>
      </c>
    </row>
    <row r="512" s="13" customFormat="1">
      <c r="A512" s="13"/>
      <c r="B512" s="236"/>
      <c r="C512" s="237"/>
      <c r="D512" s="230" t="s">
        <v>151</v>
      </c>
      <c r="E512" s="238" t="s">
        <v>80</v>
      </c>
      <c r="F512" s="239" t="s">
        <v>580</v>
      </c>
      <c r="G512" s="237"/>
      <c r="H512" s="240">
        <v>4.9119999999999999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151</v>
      </c>
      <c r="AU512" s="246" t="s">
        <v>92</v>
      </c>
      <c r="AV512" s="13" t="s">
        <v>92</v>
      </c>
      <c r="AW512" s="13" t="s">
        <v>42</v>
      </c>
      <c r="AX512" s="13" t="s">
        <v>82</v>
      </c>
      <c r="AY512" s="246" t="s">
        <v>139</v>
      </c>
    </row>
    <row r="513" s="14" customFormat="1">
      <c r="A513" s="14"/>
      <c r="B513" s="247"/>
      <c r="C513" s="248"/>
      <c r="D513" s="230" t="s">
        <v>151</v>
      </c>
      <c r="E513" s="249" t="s">
        <v>80</v>
      </c>
      <c r="F513" s="250" t="s">
        <v>152</v>
      </c>
      <c r="G513" s="248"/>
      <c r="H513" s="251">
        <v>4.9119999999999999</v>
      </c>
      <c r="I513" s="252"/>
      <c r="J513" s="248"/>
      <c r="K513" s="248"/>
      <c r="L513" s="253"/>
      <c r="M513" s="254"/>
      <c r="N513" s="255"/>
      <c r="O513" s="255"/>
      <c r="P513" s="255"/>
      <c r="Q513" s="255"/>
      <c r="R513" s="255"/>
      <c r="S513" s="255"/>
      <c r="T513" s="25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7" t="s">
        <v>151</v>
      </c>
      <c r="AU513" s="257" t="s">
        <v>92</v>
      </c>
      <c r="AV513" s="14" t="s">
        <v>153</v>
      </c>
      <c r="AW513" s="14" t="s">
        <v>42</v>
      </c>
      <c r="AX513" s="14" t="s">
        <v>90</v>
      </c>
      <c r="AY513" s="257" t="s">
        <v>139</v>
      </c>
    </row>
    <row r="514" s="13" customFormat="1">
      <c r="A514" s="13"/>
      <c r="B514" s="236"/>
      <c r="C514" s="237"/>
      <c r="D514" s="230" t="s">
        <v>151</v>
      </c>
      <c r="E514" s="237"/>
      <c r="F514" s="239" t="s">
        <v>689</v>
      </c>
      <c r="G514" s="237"/>
      <c r="H514" s="240">
        <v>93.328000000000003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151</v>
      </c>
      <c r="AU514" s="246" t="s">
        <v>92</v>
      </c>
      <c r="AV514" s="13" t="s">
        <v>92</v>
      </c>
      <c r="AW514" s="13" t="s">
        <v>4</v>
      </c>
      <c r="AX514" s="13" t="s">
        <v>90</v>
      </c>
      <c r="AY514" s="246" t="s">
        <v>139</v>
      </c>
    </row>
    <row r="515" s="2" customFormat="1" ht="14.4" customHeight="1">
      <c r="A515" s="41"/>
      <c r="B515" s="42"/>
      <c r="C515" s="217" t="s">
        <v>690</v>
      </c>
      <c r="D515" s="217" t="s">
        <v>142</v>
      </c>
      <c r="E515" s="218" t="s">
        <v>685</v>
      </c>
      <c r="F515" s="219" t="s">
        <v>621</v>
      </c>
      <c r="G515" s="220" t="s">
        <v>380</v>
      </c>
      <c r="H515" s="221">
        <v>77.786000000000001</v>
      </c>
      <c r="I515" s="222"/>
      <c r="J515" s="223">
        <f>ROUND(I515*H515,2)</f>
        <v>0</v>
      </c>
      <c r="K515" s="219" t="s">
        <v>145</v>
      </c>
      <c r="L515" s="47"/>
      <c r="M515" s="224" t="s">
        <v>80</v>
      </c>
      <c r="N515" s="225" t="s">
        <v>52</v>
      </c>
      <c r="O515" s="87"/>
      <c r="P515" s="226">
        <f>O515*H515</f>
        <v>0</v>
      </c>
      <c r="Q515" s="226">
        <v>0</v>
      </c>
      <c r="R515" s="226">
        <f>Q515*H515</f>
        <v>0</v>
      </c>
      <c r="S515" s="226">
        <v>0</v>
      </c>
      <c r="T515" s="227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28" t="s">
        <v>153</v>
      </c>
      <c r="AT515" s="228" t="s">
        <v>142</v>
      </c>
      <c r="AU515" s="228" t="s">
        <v>92</v>
      </c>
      <c r="AY515" s="19" t="s">
        <v>139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9" t="s">
        <v>90</v>
      </c>
      <c r="BK515" s="229">
        <f>ROUND(I515*H515,2)</f>
        <v>0</v>
      </c>
      <c r="BL515" s="19" t="s">
        <v>153</v>
      </c>
      <c r="BM515" s="228" t="s">
        <v>691</v>
      </c>
    </row>
    <row r="516" s="2" customFormat="1">
      <c r="A516" s="41"/>
      <c r="B516" s="42"/>
      <c r="C516" s="43"/>
      <c r="D516" s="230" t="s">
        <v>148</v>
      </c>
      <c r="E516" s="43"/>
      <c r="F516" s="231" t="s">
        <v>687</v>
      </c>
      <c r="G516" s="43"/>
      <c r="H516" s="43"/>
      <c r="I516" s="232"/>
      <c r="J516" s="43"/>
      <c r="K516" s="43"/>
      <c r="L516" s="47"/>
      <c r="M516" s="233"/>
      <c r="N516" s="234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T516" s="19" t="s">
        <v>148</v>
      </c>
      <c r="AU516" s="19" t="s">
        <v>92</v>
      </c>
    </row>
    <row r="517" s="2" customFormat="1">
      <c r="A517" s="41"/>
      <c r="B517" s="42"/>
      <c r="C517" s="43"/>
      <c r="D517" s="230" t="s">
        <v>149</v>
      </c>
      <c r="E517" s="43"/>
      <c r="F517" s="235" t="s">
        <v>692</v>
      </c>
      <c r="G517" s="43"/>
      <c r="H517" s="43"/>
      <c r="I517" s="232"/>
      <c r="J517" s="43"/>
      <c r="K517" s="43"/>
      <c r="L517" s="47"/>
      <c r="M517" s="233"/>
      <c r="N517" s="234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149</v>
      </c>
      <c r="AU517" s="19" t="s">
        <v>92</v>
      </c>
    </row>
    <row r="518" s="13" customFormat="1">
      <c r="A518" s="13"/>
      <c r="B518" s="236"/>
      <c r="C518" s="237"/>
      <c r="D518" s="230" t="s">
        <v>151</v>
      </c>
      <c r="E518" s="238" t="s">
        <v>80</v>
      </c>
      <c r="F518" s="239" t="s">
        <v>672</v>
      </c>
      <c r="G518" s="237"/>
      <c r="H518" s="240">
        <v>4.0940000000000003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151</v>
      </c>
      <c r="AU518" s="246" t="s">
        <v>92</v>
      </c>
      <c r="AV518" s="13" t="s">
        <v>92</v>
      </c>
      <c r="AW518" s="13" t="s">
        <v>42</v>
      </c>
      <c r="AX518" s="13" t="s">
        <v>82</v>
      </c>
      <c r="AY518" s="246" t="s">
        <v>139</v>
      </c>
    </row>
    <row r="519" s="14" customFormat="1">
      <c r="A519" s="14"/>
      <c r="B519" s="247"/>
      <c r="C519" s="248"/>
      <c r="D519" s="230" t="s">
        <v>151</v>
      </c>
      <c r="E519" s="249" t="s">
        <v>80</v>
      </c>
      <c r="F519" s="250" t="s">
        <v>152</v>
      </c>
      <c r="G519" s="248"/>
      <c r="H519" s="251">
        <v>4.0940000000000003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7" t="s">
        <v>151</v>
      </c>
      <c r="AU519" s="257" t="s">
        <v>92</v>
      </c>
      <c r="AV519" s="14" t="s">
        <v>153</v>
      </c>
      <c r="AW519" s="14" t="s">
        <v>42</v>
      </c>
      <c r="AX519" s="14" t="s">
        <v>90</v>
      </c>
      <c r="AY519" s="257" t="s">
        <v>139</v>
      </c>
    </row>
    <row r="520" s="13" customFormat="1">
      <c r="A520" s="13"/>
      <c r="B520" s="236"/>
      <c r="C520" s="237"/>
      <c r="D520" s="230" t="s">
        <v>151</v>
      </c>
      <c r="E520" s="237"/>
      <c r="F520" s="239" t="s">
        <v>693</v>
      </c>
      <c r="G520" s="237"/>
      <c r="H520" s="240">
        <v>77.786000000000001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151</v>
      </c>
      <c r="AU520" s="246" t="s">
        <v>92</v>
      </c>
      <c r="AV520" s="13" t="s">
        <v>92</v>
      </c>
      <c r="AW520" s="13" t="s">
        <v>4</v>
      </c>
      <c r="AX520" s="13" t="s">
        <v>90</v>
      </c>
      <c r="AY520" s="246" t="s">
        <v>139</v>
      </c>
    </row>
    <row r="521" s="2" customFormat="1" ht="14.4" customHeight="1">
      <c r="A521" s="41"/>
      <c r="B521" s="42"/>
      <c r="C521" s="217" t="s">
        <v>694</v>
      </c>
      <c r="D521" s="217" t="s">
        <v>142</v>
      </c>
      <c r="E521" s="218" t="s">
        <v>685</v>
      </c>
      <c r="F521" s="219" t="s">
        <v>621</v>
      </c>
      <c r="G521" s="220" t="s">
        <v>380</v>
      </c>
      <c r="H521" s="221">
        <v>4.2750000000000004</v>
      </c>
      <c r="I521" s="222"/>
      <c r="J521" s="223">
        <f>ROUND(I521*H521,2)</f>
        <v>0</v>
      </c>
      <c r="K521" s="219" t="s">
        <v>145</v>
      </c>
      <c r="L521" s="47"/>
      <c r="M521" s="224" t="s">
        <v>80</v>
      </c>
      <c r="N521" s="225" t="s">
        <v>52</v>
      </c>
      <c r="O521" s="87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28" t="s">
        <v>153</v>
      </c>
      <c r="AT521" s="228" t="s">
        <v>142</v>
      </c>
      <c r="AU521" s="228" t="s">
        <v>92</v>
      </c>
      <c r="AY521" s="19" t="s">
        <v>139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9" t="s">
        <v>90</v>
      </c>
      <c r="BK521" s="229">
        <f>ROUND(I521*H521,2)</f>
        <v>0</v>
      </c>
      <c r="BL521" s="19" t="s">
        <v>153</v>
      </c>
      <c r="BM521" s="228" t="s">
        <v>695</v>
      </c>
    </row>
    <row r="522" s="2" customFormat="1">
      <c r="A522" s="41"/>
      <c r="B522" s="42"/>
      <c r="C522" s="43"/>
      <c r="D522" s="230" t="s">
        <v>148</v>
      </c>
      <c r="E522" s="43"/>
      <c r="F522" s="231" t="s">
        <v>687</v>
      </c>
      <c r="G522" s="43"/>
      <c r="H522" s="43"/>
      <c r="I522" s="232"/>
      <c r="J522" s="43"/>
      <c r="K522" s="43"/>
      <c r="L522" s="47"/>
      <c r="M522" s="233"/>
      <c r="N522" s="23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19" t="s">
        <v>148</v>
      </c>
      <c r="AU522" s="19" t="s">
        <v>92</v>
      </c>
    </row>
    <row r="523" s="2" customFormat="1">
      <c r="A523" s="41"/>
      <c r="B523" s="42"/>
      <c r="C523" s="43"/>
      <c r="D523" s="230" t="s">
        <v>149</v>
      </c>
      <c r="E523" s="43"/>
      <c r="F523" s="235" t="s">
        <v>696</v>
      </c>
      <c r="G523" s="43"/>
      <c r="H523" s="43"/>
      <c r="I523" s="232"/>
      <c r="J523" s="43"/>
      <c r="K523" s="43"/>
      <c r="L523" s="47"/>
      <c r="M523" s="233"/>
      <c r="N523" s="234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19" t="s">
        <v>149</v>
      </c>
      <c r="AU523" s="19" t="s">
        <v>92</v>
      </c>
    </row>
    <row r="524" s="13" customFormat="1">
      <c r="A524" s="13"/>
      <c r="B524" s="236"/>
      <c r="C524" s="237"/>
      <c r="D524" s="230" t="s">
        <v>151</v>
      </c>
      <c r="E524" s="238" t="s">
        <v>80</v>
      </c>
      <c r="F524" s="239" t="s">
        <v>676</v>
      </c>
      <c r="G524" s="237"/>
      <c r="H524" s="240">
        <v>0.22500000000000001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151</v>
      </c>
      <c r="AU524" s="246" t="s">
        <v>92</v>
      </c>
      <c r="AV524" s="13" t="s">
        <v>92</v>
      </c>
      <c r="AW524" s="13" t="s">
        <v>42</v>
      </c>
      <c r="AX524" s="13" t="s">
        <v>90</v>
      </c>
      <c r="AY524" s="246" t="s">
        <v>139</v>
      </c>
    </row>
    <row r="525" s="14" customFormat="1">
      <c r="A525" s="14"/>
      <c r="B525" s="247"/>
      <c r="C525" s="248"/>
      <c r="D525" s="230" t="s">
        <v>151</v>
      </c>
      <c r="E525" s="249" t="s">
        <v>80</v>
      </c>
      <c r="F525" s="250" t="s">
        <v>152</v>
      </c>
      <c r="G525" s="248"/>
      <c r="H525" s="251">
        <v>0.22500000000000001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7" t="s">
        <v>151</v>
      </c>
      <c r="AU525" s="257" t="s">
        <v>92</v>
      </c>
      <c r="AV525" s="14" t="s">
        <v>153</v>
      </c>
      <c r="AW525" s="14" t="s">
        <v>42</v>
      </c>
      <c r="AX525" s="14" t="s">
        <v>82</v>
      </c>
      <c r="AY525" s="257" t="s">
        <v>139</v>
      </c>
    </row>
    <row r="526" s="13" customFormat="1">
      <c r="A526" s="13"/>
      <c r="B526" s="236"/>
      <c r="C526" s="237"/>
      <c r="D526" s="230" t="s">
        <v>151</v>
      </c>
      <c r="E526" s="237"/>
      <c r="F526" s="239" t="s">
        <v>697</v>
      </c>
      <c r="G526" s="237"/>
      <c r="H526" s="240">
        <v>4.2750000000000004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151</v>
      </c>
      <c r="AU526" s="246" t="s">
        <v>92</v>
      </c>
      <c r="AV526" s="13" t="s">
        <v>92</v>
      </c>
      <c r="AW526" s="13" t="s">
        <v>4</v>
      </c>
      <c r="AX526" s="13" t="s">
        <v>90</v>
      </c>
      <c r="AY526" s="246" t="s">
        <v>139</v>
      </c>
    </row>
    <row r="527" s="2" customFormat="1" ht="14.4" customHeight="1">
      <c r="A527" s="41"/>
      <c r="B527" s="42"/>
      <c r="C527" s="217" t="s">
        <v>698</v>
      </c>
      <c r="D527" s="217" t="s">
        <v>142</v>
      </c>
      <c r="E527" s="218" t="s">
        <v>685</v>
      </c>
      <c r="F527" s="219" t="s">
        <v>621</v>
      </c>
      <c r="G527" s="220" t="s">
        <v>380</v>
      </c>
      <c r="H527" s="221">
        <v>299.17399999999998</v>
      </c>
      <c r="I527" s="222"/>
      <c r="J527" s="223">
        <f>ROUND(I527*H527,2)</f>
        <v>0</v>
      </c>
      <c r="K527" s="219" t="s">
        <v>145</v>
      </c>
      <c r="L527" s="47"/>
      <c r="M527" s="224" t="s">
        <v>80</v>
      </c>
      <c r="N527" s="225" t="s">
        <v>52</v>
      </c>
      <c r="O527" s="87"/>
      <c r="P527" s="226">
        <f>O527*H527</f>
        <v>0</v>
      </c>
      <c r="Q527" s="226">
        <v>0</v>
      </c>
      <c r="R527" s="226">
        <f>Q527*H527</f>
        <v>0</v>
      </c>
      <c r="S527" s="226">
        <v>0</v>
      </c>
      <c r="T527" s="227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28" t="s">
        <v>153</v>
      </c>
      <c r="AT527" s="228" t="s">
        <v>142</v>
      </c>
      <c r="AU527" s="228" t="s">
        <v>92</v>
      </c>
      <c r="AY527" s="19" t="s">
        <v>139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9" t="s">
        <v>90</v>
      </c>
      <c r="BK527" s="229">
        <f>ROUND(I527*H527,2)</f>
        <v>0</v>
      </c>
      <c r="BL527" s="19" t="s">
        <v>153</v>
      </c>
      <c r="BM527" s="228" t="s">
        <v>699</v>
      </c>
    </row>
    <row r="528" s="2" customFormat="1">
      <c r="A528" s="41"/>
      <c r="B528" s="42"/>
      <c r="C528" s="43"/>
      <c r="D528" s="230" t="s">
        <v>148</v>
      </c>
      <c r="E528" s="43"/>
      <c r="F528" s="231" t="s">
        <v>687</v>
      </c>
      <c r="G528" s="43"/>
      <c r="H528" s="43"/>
      <c r="I528" s="232"/>
      <c r="J528" s="43"/>
      <c r="K528" s="43"/>
      <c r="L528" s="47"/>
      <c r="M528" s="233"/>
      <c r="N528" s="23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19" t="s">
        <v>148</v>
      </c>
      <c r="AU528" s="19" t="s">
        <v>92</v>
      </c>
    </row>
    <row r="529" s="2" customFormat="1">
      <c r="A529" s="41"/>
      <c r="B529" s="42"/>
      <c r="C529" s="43"/>
      <c r="D529" s="230" t="s">
        <v>149</v>
      </c>
      <c r="E529" s="43"/>
      <c r="F529" s="235" t="s">
        <v>700</v>
      </c>
      <c r="G529" s="43"/>
      <c r="H529" s="43"/>
      <c r="I529" s="232"/>
      <c r="J529" s="43"/>
      <c r="K529" s="43"/>
      <c r="L529" s="47"/>
      <c r="M529" s="233"/>
      <c r="N529" s="234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19" t="s">
        <v>149</v>
      </c>
      <c r="AU529" s="19" t="s">
        <v>92</v>
      </c>
    </row>
    <row r="530" s="13" customFormat="1">
      <c r="A530" s="13"/>
      <c r="B530" s="236"/>
      <c r="C530" s="237"/>
      <c r="D530" s="230" t="s">
        <v>151</v>
      </c>
      <c r="E530" s="238" t="s">
        <v>80</v>
      </c>
      <c r="F530" s="239" t="s">
        <v>680</v>
      </c>
      <c r="G530" s="237"/>
      <c r="H530" s="240">
        <v>15.746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151</v>
      </c>
      <c r="AU530" s="246" t="s">
        <v>92</v>
      </c>
      <c r="AV530" s="13" t="s">
        <v>92</v>
      </c>
      <c r="AW530" s="13" t="s">
        <v>42</v>
      </c>
      <c r="AX530" s="13" t="s">
        <v>82</v>
      </c>
      <c r="AY530" s="246" t="s">
        <v>139</v>
      </c>
    </row>
    <row r="531" s="14" customFormat="1">
      <c r="A531" s="14"/>
      <c r="B531" s="247"/>
      <c r="C531" s="248"/>
      <c r="D531" s="230" t="s">
        <v>151</v>
      </c>
      <c r="E531" s="249" t="s">
        <v>80</v>
      </c>
      <c r="F531" s="250" t="s">
        <v>152</v>
      </c>
      <c r="G531" s="248"/>
      <c r="H531" s="251">
        <v>15.746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7" t="s">
        <v>151</v>
      </c>
      <c r="AU531" s="257" t="s">
        <v>92</v>
      </c>
      <c r="AV531" s="14" t="s">
        <v>153</v>
      </c>
      <c r="AW531" s="14" t="s">
        <v>42</v>
      </c>
      <c r="AX531" s="14" t="s">
        <v>90</v>
      </c>
      <c r="AY531" s="257" t="s">
        <v>139</v>
      </c>
    </row>
    <row r="532" s="13" customFormat="1">
      <c r="A532" s="13"/>
      <c r="B532" s="236"/>
      <c r="C532" s="237"/>
      <c r="D532" s="230" t="s">
        <v>151</v>
      </c>
      <c r="E532" s="237"/>
      <c r="F532" s="239" t="s">
        <v>701</v>
      </c>
      <c r="G532" s="237"/>
      <c r="H532" s="240">
        <v>299.17399999999998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151</v>
      </c>
      <c r="AU532" s="246" t="s">
        <v>92</v>
      </c>
      <c r="AV532" s="13" t="s">
        <v>92</v>
      </c>
      <c r="AW532" s="13" t="s">
        <v>4</v>
      </c>
      <c r="AX532" s="13" t="s">
        <v>90</v>
      </c>
      <c r="AY532" s="246" t="s">
        <v>139</v>
      </c>
    </row>
    <row r="533" s="2" customFormat="1" ht="14.4" customHeight="1">
      <c r="A533" s="41"/>
      <c r="B533" s="42"/>
      <c r="C533" s="217" t="s">
        <v>702</v>
      </c>
      <c r="D533" s="217" t="s">
        <v>142</v>
      </c>
      <c r="E533" s="218" t="s">
        <v>685</v>
      </c>
      <c r="F533" s="219" t="s">
        <v>621</v>
      </c>
      <c r="G533" s="220" t="s">
        <v>380</v>
      </c>
      <c r="H533" s="221">
        <v>33.686999999999998</v>
      </c>
      <c r="I533" s="222"/>
      <c r="J533" s="223">
        <f>ROUND(I533*H533,2)</f>
        <v>0</v>
      </c>
      <c r="K533" s="219" t="s">
        <v>145</v>
      </c>
      <c r="L533" s="47"/>
      <c r="M533" s="224" t="s">
        <v>80</v>
      </c>
      <c r="N533" s="225" t="s">
        <v>52</v>
      </c>
      <c r="O533" s="87"/>
      <c r="P533" s="226">
        <f>O533*H533</f>
        <v>0</v>
      </c>
      <c r="Q533" s="226">
        <v>0</v>
      </c>
      <c r="R533" s="226">
        <f>Q533*H533</f>
        <v>0</v>
      </c>
      <c r="S533" s="226">
        <v>0</v>
      </c>
      <c r="T533" s="227">
        <f>S533*H533</f>
        <v>0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28" t="s">
        <v>153</v>
      </c>
      <c r="AT533" s="228" t="s">
        <v>142</v>
      </c>
      <c r="AU533" s="228" t="s">
        <v>92</v>
      </c>
      <c r="AY533" s="19" t="s">
        <v>139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19" t="s">
        <v>90</v>
      </c>
      <c r="BK533" s="229">
        <f>ROUND(I533*H533,2)</f>
        <v>0</v>
      </c>
      <c r="BL533" s="19" t="s">
        <v>153</v>
      </c>
      <c r="BM533" s="228" t="s">
        <v>703</v>
      </c>
    </row>
    <row r="534" s="2" customFormat="1">
      <c r="A534" s="41"/>
      <c r="B534" s="42"/>
      <c r="C534" s="43"/>
      <c r="D534" s="230" t="s">
        <v>148</v>
      </c>
      <c r="E534" s="43"/>
      <c r="F534" s="231" t="s">
        <v>687</v>
      </c>
      <c r="G534" s="43"/>
      <c r="H534" s="43"/>
      <c r="I534" s="232"/>
      <c r="J534" s="43"/>
      <c r="K534" s="43"/>
      <c r="L534" s="47"/>
      <c r="M534" s="233"/>
      <c r="N534" s="234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19" t="s">
        <v>148</v>
      </c>
      <c r="AU534" s="19" t="s">
        <v>92</v>
      </c>
    </row>
    <row r="535" s="2" customFormat="1">
      <c r="A535" s="41"/>
      <c r="B535" s="42"/>
      <c r="C535" s="43"/>
      <c r="D535" s="230" t="s">
        <v>149</v>
      </c>
      <c r="E535" s="43"/>
      <c r="F535" s="235" t="s">
        <v>704</v>
      </c>
      <c r="G535" s="43"/>
      <c r="H535" s="43"/>
      <c r="I535" s="232"/>
      <c r="J535" s="43"/>
      <c r="K535" s="43"/>
      <c r="L535" s="47"/>
      <c r="M535" s="233"/>
      <c r="N535" s="234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19" t="s">
        <v>149</v>
      </c>
      <c r="AU535" s="19" t="s">
        <v>92</v>
      </c>
    </row>
    <row r="536" s="13" customFormat="1">
      <c r="A536" s="13"/>
      <c r="B536" s="236"/>
      <c r="C536" s="237"/>
      <c r="D536" s="230" t="s">
        <v>151</v>
      </c>
      <c r="E536" s="238" t="s">
        <v>80</v>
      </c>
      <c r="F536" s="239" t="s">
        <v>566</v>
      </c>
      <c r="G536" s="237"/>
      <c r="H536" s="240">
        <v>1.7729999999999999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6" t="s">
        <v>151</v>
      </c>
      <c r="AU536" s="246" t="s">
        <v>92</v>
      </c>
      <c r="AV536" s="13" t="s">
        <v>92</v>
      </c>
      <c r="AW536" s="13" t="s">
        <v>42</v>
      </c>
      <c r="AX536" s="13" t="s">
        <v>82</v>
      </c>
      <c r="AY536" s="246" t="s">
        <v>139</v>
      </c>
    </row>
    <row r="537" s="14" customFormat="1">
      <c r="A537" s="14"/>
      <c r="B537" s="247"/>
      <c r="C537" s="248"/>
      <c r="D537" s="230" t="s">
        <v>151</v>
      </c>
      <c r="E537" s="249" t="s">
        <v>80</v>
      </c>
      <c r="F537" s="250" t="s">
        <v>152</v>
      </c>
      <c r="G537" s="248"/>
      <c r="H537" s="251">
        <v>1.7729999999999999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7" t="s">
        <v>151</v>
      </c>
      <c r="AU537" s="257" t="s">
        <v>92</v>
      </c>
      <c r="AV537" s="14" t="s">
        <v>153</v>
      </c>
      <c r="AW537" s="14" t="s">
        <v>42</v>
      </c>
      <c r="AX537" s="14" t="s">
        <v>90</v>
      </c>
      <c r="AY537" s="257" t="s">
        <v>139</v>
      </c>
    </row>
    <row r="538" s="13" customFormat="1">
      <c r="A538" s="13"/>
      <c r="B538" s="236"/>
      <c r="C538" s="237"/>
      <c r="D538" s="230" t="s">
        <v>151</v>
      </c>
      <c r="E538" s="237"/>
      <c r="F538" s="239" t="s">
        <v>705</v>
      </c>
      <c r="G538" s="237"/>
      <c r="H538" s="240">
        <v>33.686999999999998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6" t="s">
        <v>151</v>
      </c>
      <c r="AU538" s="246" t="s">
        <v>92</v>
      </c>
      <c r="AV538" s="13" t="s">
        <v>92</v>
      </c>
      <c r="AW538" s="13" t="s">
        <v>4</v>
      </c>
      <c r="AX538" s="13" t="s">
        <v>90</v>
      </c>
      <c r="AY538" s="246" t="s">
        <v>139</v>
      </c>
    </row>
    <row r="539" s="2" customFormat="1" ht="14.4" customHeight="1">
      <c r="A539" s="41"/>
      <c r="B539" s="42"/>
      <c r="C539" s="217" t="s">
        <v>706</v>
      </c>
      <c r="D539" s="217" t="s">
        <v>142</v>
      </c>
      <c r="E539" s="218" t="s">
        <v>707</v>
      </c>
      <c r="F539" s="219" t="s">
        <v>708</v>
      </c>
      <c r="G539" s="220" t="s">
        <v>380</v>
      </c>
      <c r="H539" s="221">
        <v>4.9119999999999999</v>
      </c>
      <c r="I539" s="222"/>
      <c r="J539" s="223">
        <f>ROUND(I539*H539,2)</f>
        <v>0</v>
      </c>
      <c r="K539" s="219" t="s">
        <v>145</v>
      </c>
      <c r="L539" s="47"/>
      <c r="M539" s="224" t="s">
        <v>80</v>
      </c>
      <c r="N539" s="225" t="s">
        <v>52</v>
      </c>
      <c r="O539" s="87"/>
      <c r="P539" s="226">
        <f>O539*H539</f>
        <v>0</v>
      </c>
      <c r="Q539" s="226">
        <v>0</v>
      </c>
      <c r="R539" s="226">
        <f>Q539*H539</f>
        <v>0</v>
      </c>
      <c r="S539" s="226">
        <v>0</v>
      </c>
      <c r="T539" s="227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28" t="s">
        <v>153</v>
      </c>
      <c r="AT539" s="228" t="s">
        <v>142</v>
      </c>
      <c r="AU539" s="228" t="s">
        <v>92</v>
      </c>
      <c r="AY539" s="19" t="s">
        <v>139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19" t="s">
        <v>90</v>
      </c>
      <c r="BK539" s="229">
        <f>ROUND(I539*H539,2)</f>
        <v>0</v>
      </c>
      <c r="BL539" s="19" t="s">
        <v>153</v>
      </c>
      <c r="BM539" s="228" t="s">
        <v>709</v>
      </c>
    </row>
    <row r="540" s="2" customFormat="1">
      <c r="A540" s="41"/>
      <c r="B540" s="42"/>
      <c r="C540" s="43"/>
      <c r="D540" s="230" t="s">
        <v>148</v>
      </c>
      <c r="E540" s="43"/>
      <c r="F540" s="231" t="s">
        <v>710</v>
      </c>
      <c r="G540" s="43"/>
      <c r="H540" s="43"/>
      <c r="I540" s="232"/>
      <c r="J540" s="43"/>
      <c r="K540" s="43"/>
      <c r="L540" s="47"/>
      <c r="M540" s="233"/>
      <c r="N540" s="234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19" t="s">
        <v>148</v>
      </c>
      <c r="AU540" s="19" t="s">
        <v>92</v>
      </c>
    </row>
    <row r="541" s="2" customFormat="1">
      <c r="A541" s="41"/>
      <c r="B541" s="42"/>
      <c r="C541" s="43"/>
      <c r="D541" s="230" t="s">
        <v>149</v>
      </c>
      <c r="E541" s="43"/>
      <c r="F541" s="235" t="s">
        <v>711</v>
      </c>
      <c r="G541" s="43"/>
      <c r="H541" s="43"/>
      <c r="I541" s="232"/>
      <c r="J541" s="43"/>
      <c r="K541" s="43"/>
      <c r="L541" s="47"/>
      <c r="M541" s="233"/>
      <c r="N541" s="234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T541" s="19" t="s">
        <v>149</v>
      </c>
      <c r="AU541" s="19" t="s">
        <v>92</v>
      </c>
    </row>
    <row r="542" s="13" customFormat="1">
      <c r="A542" s="13"/>
      <c r="B542" s="236"/>
      <c r="C542" s="237"/>
      <c r="D542" s="230" t="s">
        <v>151</v>
      </c>
      <c r="E542" s="238" t="s">
        <v>80</v>
      </c>
      <c r="F542" s="239" t="s">
        <v>580</v>
      </c>
      <c r="G542" s="237"/>
      <c r="H542" s="240">
        <v>4.9119999999999999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6" t="s">
        <v>151</v>
      </c>
      <c r="AU542" s="246" t="s">
        <v>92</v>
      </c>
      <c r="AV542" s="13" t="s">
        <v>92</v>
      </c>
      <c r="AW542" s="13" t="s">
        <v>42</v>
      </c>
      <c r="AX542" s="13" t="s">
        <v>82</v>
      </c>
      <c r="AY542" s="246" t="s">
        <v>139</v>
      </c>
    </row>
    <row r="543" s="14" customFormat="1">
      <c r="A543" s="14"/>
      <c r="B543" s="247"/>
      <c r="C543" s="248"/>
      <c r="D543" s="230" t="s">
        <v>151</v>
      </c>
      <c r="E543" s="249" t="s">
        <v>80</v>
      </c>
      <c r="F543" s="250" t="s">
        <v>152</v>
      </c>
      <c r="G543" s="248"/>
      <c r="H543" s="251">
        <v>4.9119999999999999</v>
      </c>
      <c r="I543" s="252"/>
      <c r="J543" s="248"/>
      <c r="K543" s="248"/>
      <c r="L543" s="253"/>
      <c r="M543" s="254"/>
      <c r="N543" s="255"/>
      <c r="O543" s="255"/>
      <c r="P543" s="255"/>
      <c r="Q543" s="255"/>
      <c r="R543" s="255"/>
      <c r="S543" s="255"/>
      <c r="T543" s="25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7" t="s">
        <v>151</v>
      </c>
      <c r="AU543" s="257" t="s">
        <v>92</v>
      </c>
      <c r="AV543" s="14" t="s">
        <v>153</v>
      </c>
      <c r="AW543" s="14" t="s">
        <v>42</v>
      </c>
      <c r="AX543" s="14" t="s">
        <v>90</v>
      </c>
      <c r="AY543" s="257" t="s">
        <v>139</v>
      </c>
    </row>
    <row r="544" s="2" customFormat="1" ht="14.4" customHeight="1">
      <c r="A544" s="41"/>
      <c r="B544" s="42"/>
      <c r="C544" s="217" t="s">
        <v>712</v>
      </c>
      <c r="D544" s="217" t="s">
        <v>142</v>
      </c>
      <c r="E544" s="218" t="s">
        <v>707</v>
      </c>
      <c r="F544" s="219" t="s">
        <v>708</v>
      </c>
      <c r="G544" s="220" t="s">
        <v>380</v>
      </c>
      <c r="H544" s="221">
        <v>4.0940000000000003</v>
      </c>
      <c r="I544" s="222"/>
      <c r="J544" s="223">
        <f>ROUND(I544*H544,2)</f>
        <v>0</v>
      </c>
      <c r="K544" s="219" t="s">
        <v>145</v>
      </c>
      <c r="L544" s="47"/>
      <c r="M544" s="224" t="s">
        <v>80</v>
      </c>
      <c r="N544" s="225" t="s">
        <v>52</v>
      </c>
      <c r="O544" s="87"/>
      <c r="P544" s="226">
        <f>O544*H544</f>
        <v>0</v>
      </c>
      <c r="Q544" s="226">
        <v>0</v>
      </c>
      <c r="R544" s="226">
        <f>Q544*H544</f>
        <v>0</v>
      </c>
      <c r="S544" s="226">
        <v>0</v>
      </c>
      <c r="T544" s="227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28" t="s">
        <v>153</v>
      </c>
      <c r="AT544" s="228" t="s">
        <v>142</v>
      </c>
      <c r="AU544" s="228" t="s">
        <v>92</v>
      </c>
      <c r="AY544" s="19" t="s">
        <v>139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19" t="s">
        <v>90</v>
      </c>
      <c r="BK544" s="229">
        <f>ROUND(I544*H544,2)</f>
        <v>0</v>
      </c>
      <c r="BL544" s="19" t="s">
        <v>153</v>
      </c>
      <c r="BM544" s="228" t="s">
        <v>713</v>
      </c>
    </row>
    <row r="545" s="2" customFormat="1">
      <c r="A545" s="41"/>
      <c r="B545" s="42"/>
      <c r="C545" s="43"/>
      <c r="D545" s="230" t="s">
        <v>148</v>
      </c>
      <c r="E545" s="43"/>
      <c r="F545" s="231" t="s">
        <v>710</v>
      </c>
      <c r="G545" s="43"/>
      <c r="H545" s="43"/>
      <c r="I545" s="232"/>
      <c r="J545" s="43"/>
      <c r="K545" s="43"/>
      <c r="L545" s="47"/>
      <c r="M545" s="233"/>
      <c r="N545" s="234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19" t="s">
        <v>148</v>
      </c>
      <c r="AU545" s="19" t="s">
        <v>92</v>
      </c>
    </row>
    <row r="546" s="2" customFormat="1">
      <c r="A546" s="41"/>
      <c r="B546" s="42"/>
      <c r="C546" s="43"/>
      <c r="D546" s="230" t="s">
        <v>149</v>
      </c>
      <c r="E546" s="43"/>
      <c r="F546" s="235" t="s">
        <v>714</v>
      </c>
      <c r="G546" s="43"/>
      <c r="H546" s="43"/>
      <c r="I546" s="232"/>
      <c r="J546" s="43"/>
      <c r="K546" s="43"/>
      <c r="L546" s="47"/>
      <c r="M546" s="233"/>
      <c r="N546" s="234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19" t="s">
        <v>149</v>
      </c>
      <c r="AU546" s="19" t="s">
        <v>92</v>
      </c>
    </row>
    <row r="547" s="13" customFormat="1">
      <c r="A547" s="13"/>
      <c r="B547" s="236"/>
      <c r="C547" s="237"/>
      <c r="D547" s="230" t="s">
        <v>151</v>
      </c>
      <c r="E547" s="238" t="s">
        <v>80</v>
      </c>
      <c r="F547" s="239" t="s">
        <v>672</v>
      </c>
      <c r="G547" s="237"/>
      <c r="H547" s="240">
        <v>4.0940000000000003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151</v>
      </c>
      <c r="AU547" s="246" t="s">
        <v>92</v>
      </c>
      <c r="AV547" s="13" t="s">
        <v>92</v>
      </c>
      <c r="AW547" s="13" t="s">
        <v>42</v>
      </c>
      <c r="AX547" s="13" t="s">
        <v>90</v>
      </c>
      <c r="AY547" s="246" t="s">
        <v>139</v>
      </c>
    </row>
    <row r="548" s="14" customFormat="1">
      <c r="A548" s="14"/>
      <c r="B548" s="247"/>
      <c r="C548" s="248"/>
      <c r="D548" s="230" t="s">
        <v>151</v>
      </c>
      <c r="E548" s="249" t="s">
        <v>80</v>
      </c>
      <c r="F548" s="250" t="s">
        <v>152</v>
      </c>
      <c r="G548" s="248"/>
      <c r="H548" s="251">
        <v>4.0940000000000003</v>
      </c>
      <c r="I548" s="252"/>
      <c r="J548" s="248"/>
      <c r="K548" s="248"/>
      <c r="L548" s="253"/>
      <c r="M548" s="254"/>
      <c r="N548" s="255"/>
      <c r="O548" s="255"/>
      <c r="P548" s="255"/>
      <c r="Q548" s="255"/>
      <c r="R548" s="255"/>
      <c r="S548" s="255"/>
      <c r="T548" s="25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7" t="s">
        <v>151</v>
      </c>
      <c r="AU548" s="257" t="s">
        <v>92</v>
      </c>
      <c r="AV548" s="14" t="s">
        <v>153</v>
      </c>
      <c r="AW548" s="14" t="s">
        <v>42</v>
      </c>
      <c r="AX548" s="14" t="s">
        <v>82</v>
      </c>
      <c r="AY548" s="257" t="s">
        <v>139</v>
      </c>
    </row>
    <row r="549" s="2" customFormat="1" ht="14.4" customHeight="1">
      <c r="A549" s="41"/>
      <c r="B549" s="42"/>
      <c r="C549" s="217" t="s">
        <v>715</v>
      </c>
      <c r="D549" s="217" t="s">
        <v>142</v>
      </c>
      <c r="E549" s="218" t="s">
        <v>707</v>
      </c>
      <c r="F549" s="219" t="s">
        <v>708</v>
      </c>
      <c r="G549" s="220" t="s">
        <v>380</v>
      </c>
      <c r="H549" s="221">
        <v>0.22500000000000001</v>
      </c>
      <c r="I549" s="222"/>
      <c r="J549" s="223">
        <f>ROUND(I549*H549,2)</f>
        <v>0</v>
      </c>
      <c r="K549" s="219" t="s">
        <v>145</v>
      </c>
      <c r="L549" s="47"/>
      <c r="M549" s="224" t="s">
        <v>80</v>
      </c>
      <c r="N549" s="225" t="s">
        <v>52</v>
      </c>
      <c r="O549" s="87"/>
      <c r="P549" s="226">
        <f>O549*H549</f>
        <v>0</v>
      </c>
      <c r="Q549" s="226">
        <v>0</v>
      </c>
      <c r="R549" s="226">
        <f>Q549*H549</f>
        <v>0</v>
      </c>
      <c r="S549" s="226">
        <v>0</v>
      </c>
      <c r="T549" s="227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28" t="s">
        <v>153</v>
      </c>
      <c r="AT549" s="228" t="s">
        <v>142</v>
      </c>
      <c r="AU549" s="228" t="s">
        <v>92</v>
      </c>
      <c r="AY549" s="19" t="s">
        <v>139</v>
      </c>
      <c r="BE549" s="229">
        <f>IF(N549="základní",J549,0)</f>
        <v>0</v>
      </c>
      <c r="BF549" s="229">
        <f>IF(N549="snížená",J549,0)</f>
        <v>0</v>
      </c>
      <c r="BG549" s="229">
        <f>IF(N549="zákl. přenesená",J549,0)</f>
        <v>0</v>
      </c>
      <c r="BH549" s="229">
        <f>IF(N549="sníž. přenesená",J549,0)</f>
        <v>0</v>
      </c>
      <c r="BI549" s="229">
        <f>IF(N549="nulová",J549,0)</f>
        <v>0</v>
      </c>
      <c r="BJ549" s="19" t="s">
        <v>90</v>
      </c>
      <c r="BK549" s="229">
        <f>ROUND(I549*H549,2)</f>
        <v>0</v>
      </c>
      <c r="BL549" s="19" t="s">
        <v>153</v>
      </c>
      <c r="BM549" s="228" t="s">
        <v>716</v>
      </c>
    </row>
    <row r="550" s="2" customFormat="1">
      <c r="A550" s="41"/>
      <c r="B550" s="42"/>
      <c r="C550" s="43"/>
      <c r="D550" s="230" t="s">
        <v>148</v>
      </c>
      <c r="E550" s="43"/>
      <c r="F550" s="231" t="s">
        <v>710</v>
      </c>
      <c r="G550" s="43"/>
      <c r="H550" s="43"/>
      <c r="I550" s="232"/>
      <c r="J550" s="43"/>
      <c r="K550" s="43"/>
      <c r="L550" s="47"/>
      <c r="M550" s="233"/>
      <c r="N550" s="234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T550" s="19" t="s">
        <v>148</v>
      </c>
      <c r="AU550" s="19" t="s">
        <v>92</v>
      </c>
    </row>
    <row r="551" s="2" customFormat="1">
      <c r="A551" s="41"/>
      <c r="B551" s="42"/>
      <c r="C551" s="43"/>
      <c r="D551" s="230" t="s">
        <v>149</v>
      </c>
      <c r="E551" s="43"/>
      <c r="F551" s="235" t="s">
        <v>717</v>
      </c>
      <c r="G551" s="43"/>
      <c r="H551" s="43"/>
      <c r="I551" s="232"/>
      <c r="J551" s="43"/>
      <c r="K551" s="43"/>
      <c r="L551" s="47"/>
      <c r="M551" s="233"/>
      <c r="N551" s="234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19" t="s">
        <v>149</v>
      </c>
      <c r="AU551" s="19" t="s">
        <v>92</v>
      </c>
    </row>
    <row r="552" s="13" customFormat="1">
      <c r="A552" s="13"/>
      <c r="B552" s="236"/>
      <c r="C552" s="237"/>
      <c r="D552" s="230" t="s">
        <v>151</v>
      </c>
      <c r="E552" s="238" t="s">
        <v>80</v>
      </c>
      <c r="F552" s="239" t="s">
        <v>676</v>
      </c>
      <c r="G552" s="237"/>
      <c r="H552" s="240">
        <v>0.22500000000000001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151</v>
      </c>
      <c r="AU552" s="246" t="s">
        <v>92</v>
      </c>
      <c r="AV552" s="13" t="s">
        <v>92</v>
      </c>
      <c r="AW552" s="13" t="s">
        <v>42</v>
      </c>
      <c r="AX552" s="13" t="s">
        <v>82</v>
      </c>
      <c r="AY552" s="246" t="s">
        <v>139</v>
      </c>
    </row>
    <row r="553" s="14" customFormat="1">
      <c r="A553" s="14"/>
      <c r="B553" s="247"/>
      <c r="C553" s="248"/>
      <c r="D553" s="230" t="s">
        <v>151</v>
      </c>
      <c r="E553" s="249" t="s">
        <v>80</v>
      </c>
      <c r="F553" s="250" t="s">
        <v>152</v>
      </c>
      <c r="G553" s="248"/>
      <c r="H553" s="251">
        <v>0.22500000000000001</v>
      </c>
      <c r="I553" s="252"/>
      <c r="J553" s="248"/>
      <c r="K553" s="248"/>
      <c r="L553" s="253"/>
      <c r="M553" s="254"/>
      <c r="N553" s="255"/>
      <c r="O553" s="255"/>
      <c r="P553" s="255"/>
      <c r="Q553" s="255"/>
      <c r="R553" s="255"/>
      <c r="S553" s="255"/>
      <c r="T553" s="25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7" t="s">
        <v>151</v>
      </c>
      <c r="AU553" s="257" t="s">
        <v>92</v>
      </c>
      <c r="AV553" s="14" t="s">
        <v>153</v>
      </c>
      <c r="AW553" s="14" t="s">
        <v>42</v>
      </c>
      <c r="AX553" s="14" t="s">
        <v>90</v>
      </c>
      <c r="AY553" s="257" t="s">
        <v>139</v>
      </c>
    </row>
    <row r="554" s="2" customFormat="1" ht="14.4" customHeight="1">
      <c r="A554" s="41"/>
      <c r="B554" s="42"/>
      <c r="C554" s="217" t="s">
        <v>718</v>
      </c>
      <c r="D554" s="217" t="s">
        <v>142</v>
      </c>
      <c r="E554" s="218" t="s">
        <v>707</v>
      </c>
      <c r="F554" s="219" t="s">
        <v>708</v>
      </c>
      <c r="G554" s="220" t="s">
        <v>380</v>
      </c>
      <c r="H554" s="221">
        <v>15.746</v>
      </c>
      <c r="I554" s="222"/>
      <c r="J554" s="223">
        <f>ROUND(I554*H554,2)</f>
        <v>0</v>
      </c>
      <c r="K554" s="219" t="s">
        <v>145</v>
      </c>
      <c r="L554" s="47"/>
      <c r="M554" s="224" t="s">
        <v>80</v>
      </c>
      <c r="N554" s="225" t="s">
        <v>52</v>
      </c>
      <c r="O554" s="87"/>
      <c r="P554" s="226">
        <f>O554*H554</f>
        <v>0</v>
      </c>
      <c r="Q554" s="226">
        <v>0</v>
      </c>
      <c r="R554" s="226">
        <f>Q554*H554</f>
        <v>0</v>
      </c>
      <c r="S554" s="226">
        <v>0</v>
      </c>
      <c r="T554" s="227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28" t="s">
        <v>153</v>
      </c>
      <c r="AT554" s="228" t="s">
        <v>142</v>
      </c>
      <c r="AU554" s="228" t="s">
        <v>92</v>
      </c>
      <c r="AY554" s="19" t="s">
        <v>139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9" t="s">
        <v>90</v>
      </c>
      <c r="BK554" s="229">
        <f>ROUND(I554*H554,2)</f>
        <v>0</v>
      </c>
      <c r="BL554" s="19" t="s">
        <v>153</v>
      </c>
      <c r="BM554" s="228" t="s">
        <v>719</v>
      </c>
    </row>
    <row r="555" s="2" customFormat="1">
      <c r="A555" s="41"/>
      <c r="B555" s="42"/>
      <c r="C555" s="43"/>
      <c r="D555" s="230" t="s">
        <v>148</v>
      </c>
      <c r="E555" s="43"/>
      <c r="F555" s="231" t="s">
        <v>710</v>
      </c>
      <c r="G555" s="43"/>
      <c r="H555" s="43"/>
      <c r="I555" s="232"/>
      <c r="J555" s="43"/>
      <c r="K555" s="43"/>
      <c r="L555" s="47"/>
      <c r="M555" s="233"/>
      <c r="N555" s="234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19" t="s">
        <v>148</v>
      </c>
      <c r="AU555" s="19" t="s">
        <v>92</v>
      </c>
    </row>
    <row r="556" s="2" customFormat="1">
      <c r="A556" s="41"/>
      <c r="B556" s="42"/>
      <c r="C556" s="43"/>
      <c r="D556" s="230" t="s">
        <v>149</v>
      </c>
      <c r="E556" s="43"/>
      <c r="F556" s="235" t="s">
        <v>720</v>
      </c>
      <c r="G556" s="43"/>
      <c r="H556" s="43"/>
      <c r="I556" s="232"/>
      <c r="J556" s="43"/>
      <c r="K556" s="43"/>
      <c r="L556" s="47"/>
      <c r="M556" s="233"/>
      <c r="N556" s="234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T556" s="19" t="s">
        <v>149</v>
      </c>
      <c r="AU556" s="19" t="s">
        <v>92</v>
      </c>
    </row>
    <row r="557" s="13" customFormat="1">
      <c r="A557" s="13"/>
      <c r="B557" s="236"/>
      <c r="C557" s="237"/>
      <c r="D557" s="230" t="s">
        <v>151</v>
      </c>
      <c r="E557" s="238" t="s">
        <v>80</v>
      </c>
      <c r="F557" s="239" t="s">
        <v>680</v>
      </c>
      <c r="G557" s="237"/>
      <c r="H557" s="240">
        <v>15.746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6" t="s">
        <v>151</v>
      </c>
      <c r="AU557" s="246" t="s">
        <v>92</v>
      </c>
      <c r="AV557" s="13" t="s">
        <v>92</v>
      </c>
      <c r="AW557" s="13" t="s">
        <v>42</v>
      </c>
      <c r="AX557" s="13" t="s">
        <v>90</v>
      </c>
      <c r="AY557" s="246" t="s">
        <v>139</v>
      </c>
    </row>
    <row r="558" s="14" customFormat="1">
      <c r="A558" s="14"/>
      <c r="B558" s="247"/>
      <c r="C558" s="248"/>
      <c r="D558" s="230" t="s">
        <v>151</v>
      </c>
      <c r="E558" s="249" t="s">
        <v>80</v>
      </c>
      <c r="F558" s="250" t="s">
        <v>152</v>
      </c>
      <c r="G558" s="248"/>
      <c r="H558" s="251">
        <v>15.746</v>
      </c>
      <c r="I558" s="252"/>
      <c r="J558" s="248"/>
      <c r="K558" s="248"/>
      <c r="L558" s="253"/>
      <c r="M558" s="254"/>
      <c r="N558" s="255"/>
      <c r="O558" s="255"/>
      <c r="P558" s="255"/>
      <c r="Q558" s="255"/>
      <c r="R558" s="255"/>
      <c r="S558" s="255"/>
      <c r="T558" s="25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7" t="s">
        <v>151</v>
      </c>
      <c r="AU558" s="257" t="s">
        <v>92</v>
      </c>
      <c r="AV558" s="14" t="s">
        <v>153</v>
      </c>
      <c r="AW558" s="14" t="s">
        <v>42</v>
      </c>
      <c r="AX558" s="14" t="s">
        <v>82</v>
      </c>
      <c r="AY558" s="257" t="s">
        <v>139</v>
      </c>
    </row>
    <row r="559" s="2" customFormat="1" ht="24.15" customHeight="1">
      <c r="A559" s="41"/>
      <c r="B559" s="42"/>
      <c r="C559" s="217" t="s">
        <v>721</v>
      </c>
      <c r="D559" s="217" t="s">
        <v>142</v>
      </c>
      <c r="E559" s="218" t="s">
        <v>722</v>
      </c>
      <c r="F559" s="219" t="s">
        <v>382</v>
      </c>
      <c r="G559" s="220" t="s">
        <v>380</v>
      </c>
      <c r="H559" s="221">
        <v>126.40000000000001</v>
      </c>
      <c r="I559" s="222"/>
      <c r="J559" s="223">
        <f>ROUND(I559*H559,2)</f>
        <v>0</v>
      </c>
      <c r="K559" s="219" t="s">
        <v>145</v>
      </c>
      <c r="L559" s="47"/>
      <c r="M559" s="224" t="s">
        <v>80</v>
      </c>
      <c r="N559" s="225" t="s">
        <v>52</v>
      </c>
      <c r="O559" s="87"/>
      <c r="P559" s="226">
        <f>O559*H559</f>
        <v>0</v>
      </c>
      <c r="Q559" s="226">
        <v>0</v>
      </c>
      <c r="R559" s="226">
        <f>Q559*H559</f>
        <v>0</v>
      </c>
      <c r="S559" s="226">
        <v>0</v>
      </c>
      <c r="T559" s="227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28" t="s">
        <v>153</v>
      </c>
      <c r="AT559" s="228" t="s">
        <v>142</v>
      </c>
      <c r="AU559" s="228" t="s">
        <v>92</v>
      </c>
      <c r="AY559" s="19" t="s">
        <v>139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9" t="s">
        <v>90</v>
      </c>
      <c r="BK559" s="229">
        <f>ROUND(I559*H559,2)</f>
        <v>0</v>
      </c>
      <c r="BL559" s="19" t="s">
        <v>153</v>
      </c>
      <c r="BM559" s="228" t="s">
        <v>723</v>
      </c>
    </row>
    <row r="560" s="2" customFormat="1">
      <c r="A560" s="41"/>
      <c r="B560" s="42"/>
      <c r="C560" s="43"/>
      <c r="D560" s="230" t="s">
        <v>148</v>
      </c>
      <c r="E560" s="43"/>
      <c r="F560" s="231" t="s">
        <v>382</v>
      </c>
      <c r="G560" s="43"/>
      <c r="H560" s="43"/>
      <c r="I560" s="232"/>
      <c r="J560" s="43"/>
      <c r="K560" s="43"/>
      <c r="L560" s="47"/>
      <c r="M560" s="233"/>
      <c r="N560" s="234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19" t="s">
        <v>148</v>
      </c>
      <c r="AU560" s="19" t="s">
        <v>92</v>
      </c>
    </row>
    <row r="561" s="2" customFormat="1">
      <c r="A561" s="41"/>
      <c r="B561" s="42"/>
      <c r="C561" s="43"/>
      <c r="D561" s="230" t="s">
        <v>149</v>
      </c>
      <c r="E561" s="43"/>
      <c r="F561" s="235" t="s">
        <v>650</v>
      </c>
      <c r="G561" s="43"/>
      <c r="H561" s="43"/>
      <c r="I561" s="232"/>
      <c r="J561" s="43"/>
      <c r="K561" s="43"/>
      <c r="L561" s="47"/>
      <c r="M561" s="233"/>
      <c r="N561" s="23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19" t="s">
        <v>149</v>
      </c>
      <c r="AU561" s="19" t="s">
        <v>92</v>
      </c>
    </row>
    <row r="562" s="13" customFormat="1">
      <c r="A562" s="13"/>
      <c r="B562" s="236"/>
      <c r="C562" s="237"/>
      <c r="D562" s="230" t="s">
        <v>151</v>
      </c>
      <c r="E562" s="238" t="s">
        <v>80</v>
      </c>
      <c r="F562" s="239" t="s">
        <v>651</v>
      </c>
      <c r="G562" s="237"/>
      <c r="H562" s="240">
        <v>126.40000000000001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6" t="s">
        <v>151</v>
      </c>
      <c r="AU562" s="246" t="s">
        <v>92</v>
      </c>
      <c r="AV562" s="13" t="s">
        <v>92</v>
      </c>
      <c r="AW562" s="13" t="s">
        <v>42</v>
      </c>
      <c r="AX562" s="13" t="s">
        <v>82</v>
      </c>
      <c r="AY562" s="246" t="s">
        <v>139</v>
      </c>
    </row>
    <row r="563" s="14" customFormat="1">
      <c r="A563" s="14"/>
      <c r="B563" s="247"/>
      <c r="C563" s="248"/>
      <c r="D563" s="230" t="s">
        <v>151</v>
      </c>
      <c r="E563" s="249" t="s">
        <v>80</v>
      </c>
      <c r="F563" s="250" t="s">
        <v>152</v>
      </c>
      <c r="G563" s="248"/>
      <c r="H563" s="251">
        <v>126.40000000000001</v>
      </c>
      <c r="I563" s="252"/>
      <c r="J563" s="248"/>
      <c r="K563" s="248"/>
      <c r="L563" s="253"/>
      <c r="M563" s="254"/>
      <c r="N563" s="255"/>
      <c r="O563" s="255"/>
      <c r="P563" s="255"/>
      <c r="Q563" s="255"/>
      <c r="R563" s="255"/>
      <c r="S563" s="255"/>
      <c r="T563" s="25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7" t="s">
        <v>151</v>
      </c>
      <c r="AU563" s="257" t="s">
        <v>92</v>
      </c>
      <c r="AV563" s="14" t="s">
        <v>153</v>
      </c>
      <c r="AW563" s="14" t="s">
        <v>42</v>
      </c>
      <c r="AX563" s="14" t="s">
        <v>90</v>
      </c>
      <c r="AY563" s="257" t="s">
        <v>139</v>
      </c>
    </row>
    <row r="564" s="12" customFormat="1" ht="22.8" customHeight="1">
      <c r="A564" s="12"/>
      <c r="B564" s="201"/>
      <c r="C564" s="202"/>
      <c r="D564" s="203" t="s">
        <v>81</v>
      </c>
      <c r="E564" s="215" t="s">
        <v>724</v>
      </c>
      <c r="F564" s="215" t="s">
        <v>725</v>
      </c>
      <c r="G564" s="202"/>
      <c r="H564" s="202"/>
      <c r="I564" s="205"/>
      <c r="J564" s="216">
        <f>BK564</f>
        <v>0</v>
      </c>
      <c r="K564" s="202"/>
      <c r="L564" s="207"/>
      <c r="M564" s="208"/>
      <c r="N564" s="209"/>
      <c r="O564" s="209"/>
      <c r="P564" s="210">
        <f>SUM(P565:P566)</f>
        <v>0</v>
      </c>
      <c r="Q564" s="209"/>
      <c r="R564" s="210">
        <f>SUM(R565:R566)</f>
        <v>0</v>
      </c>
      <c r="S564" s="209"/>
      <c r="T564" s="211">
        <f>SUM(T565:T566)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12" t="s">
        <v>90</v>
      </c>
      <c r="AT564" s="213" t="s">
        <v>81</v>
      </c>
      <c r="AU564" s="213" t="s">
        <v>90</v>
      </c>
      <c r="AY564" s="212" t="s">
        <v>139</v>
      </c>
      <c r="BK564" s="214">
        <f>SUM(BK565:BK566)</f>
        <v>0</v>
      </c>
    </row>
    <row r="565" s="2" customFormat="1" ht="14.4" customHeight="1">
      <c r="A565" s="41"/>
      <c r="B565" s="42"/>
      <c r="C565" s="217" t="s">
        <v>726</v>
      </c>
      <c r="D565" s="217" t="s">
        <v>142</v>
      </c>
      <c r="E565" s="218" t="s">
        <v>727</v>
      </c>
      <c r="F565" s="219" t="s">
        <v>728</v>
      </c>
      <c r="G565" s="220" t="s">
        <v>380</v>
      </c>
      <c r="H565" s="221">
        <v>13.055</v>
      </c>
      <c r="I565" s="222"/>
      <c r="J565" s="223">
        <f>ROUND(I565*H565,2)</f>
        <v>0</v>
      </c>
      <c r="K565" s="219" t="s">
        <v>145</v>
      </c>
      <c r="L565" s="47"/>
      <c r="M565" s="224" t="s">
        <v>80</v>
      </c>
      <c r="N565" s="225" t="s">
        <v>52</v>
      </c>
      <c r="O565" s="87"/>
      <c r="P565" s="226">
        <f>O565*H565</f>
        <v>0</v>
      </c>
      <c r="Q565" s="226">
        <v>0</v>
      </c>
      <c r="R565" s="226">
        <f>Q565*H565</f>
        <v>0</v>
      </c>
      <c r="S565" s="226">
        <v>0</v>
      </c>
      <c r="T565" s="227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28" t="s">
        <v>153</v>
      </c>
      <c r="AT565" s="228" t="s">
        <v>142</v>
      </c>
      <c r="AU565" s="228" t="s">
        <v>92</v>
      </c>
      <c r="AY565" s="19" t="s">
        <v>139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19" t="s">
        <v>90</v>
      </c>
      <c r="BK565" s="229">
        <f>ROUND(I565*H565,2)</f>
        <v>0</v>
      </c>
      <c r="BL565" s="19" t="s">
        <v>153</v>
      </c>
      <c r="BM565" s="228" t="s">
        <v>729</v>
      </c>
    </row>
    <row r="566" s="2" customFormat="1">
      <c r="A566" s="41"/>
      <c r="B566" s="42"/>
      <c r="C566" s="43"/>
      <c r="D566" s="230" t="s">
        <v>148</v>
      </c>
      <c r="E566" s="43"/>
      <c r="F566" s="231" t="s">
        <v>730</v>
      </c>
      <c r="G566" s="43"/>
      <c r="H566" s="43"/>
      <c r="I566" s="232"/>
      <c r="J566" s="43"/>
      <c r="K566" s="43"/>
      <c r="L566" s="47"/>
      <c r="M566" s="233"/>
      <c r="N566" s="234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T566" s="19" t="s">
        <v>148</v>
      </c>
      <c r="AU566" s="19" t="s">
        <v>92</v>
      </c>
    </row>
    <row r="567" s="12" customFormat="1" ht="25.92" customHeight="1">
      <c r="A567" s="12"/>
      <c r="B567" s="201"/>
      <c r="C567" s="202"/>
      <c r="D567" s="203" t="s">
        <v>81</v>
      </c>
      <c r="E567" s="204" t="s">
        <v>731</v>
      </c>
      <c r="F567" s="204" t="s">
        <v>732</v>
      </c>
      <c r="G567" s="202"/>
      <c r="H567" s="202"/>
      <c r="I567" s="205"/>
      <c r="J567" s="206">
        <f>BK567</f>
        <v>0</v>
      </c>
      <c r="K567" s="202"/>
      <c r="L567" s="207"/>
      <c r="M567" s="208"/>
      <c r="N567" s="209"/>
      <c r="O567" s="209"/>
      <c r="P567" s="210">
        <f>P568+P577</f>
        <v>0</v>
      </c>
      <c r="Q567" s="209"/>
      <c r="R567" s="210">
        <f>R568+R577</f>
        <v>0</v>
      </c>
      <c r="S567" s="209"/>
      <c r="T567" s="211">
        <f>T568+T577</f>
        <v>29.152843500000003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12" t="s">
        <v>92</v>
      </c>
      <c r="AT567" s="213" t="s">
        <v>81</v>
      </c>
      <c r="AU567" s="213" t="s">
        <v>82</v>
      </c>
      <c r="AY567" s="212" t="s">
        <v>139</v>
      </c>
      <c r="BK567" s="214">
        <f>BK568+BK577</f>
        <v>0</v>
      </c>
    </row>
    <row r="568" s="12" customFormat="1" ht="22.8" customHeight="1">
      <c r="A568" s="12"/>
      <c r="B568" s="201"/>
      <c r="C568" s="202"/>
      <c r="D568" s="203" t="s">
        <v>81</v>
      </c>
      <c r="E568" s="215" t="s">
        <v>733</v>
      </c>
      <c r="F568" s="215" t="s">
        <v>734</v>
      </c>
      <c r="G568" s="202"/>
      <c r="H568" s="202"/>
      <c r="I568" s="205"/>
      <c r="J568" s="216">
        <f>BK568</f>
        <v>0</v>
      </c>
      <c r="K568" s="202"/>
      <c r="L568" s="207"/>
      <c r="M568" s="208"/>
      <c r="N568" s="209"/>
      <c r="O568" s="209"/>
      <c r="P568" s="210">
        <f>SUM(P569:P576)</f>
        <v>0</v>
      </c>
      <c r="Q568" s="209"/>
      <c r="R568" s="210">
        <f>SUM(R569:R576)</f>
        <v>0</v>
      </c>
      <c r="S568" s="209"/>
      <c r="T568" s="211">
        <f>SUM(T569:T576)</f>
        <v>4.9123200000000002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12" t="s">
        <v>92</v>
      </c>
      <c r="AT568" s="213" t="s">
        <v>81</v>
      </c>
      <c r="AU568" s="213" t="s">
        <v>90</v>
      </c>
      <c r="AY568" s="212" t="s">
        <v>139</v>
      </c>
      <c r="BK568" s="214">
        <f>SUM(BK569:BK576)</f>
        <v>0</v>
      </c>
    </row>
    <row r="569" s="2" customFormat="1" ht="14.4" customHeight="1">
      <c r="A569" s="41"/>
      <c r="B569" s="42"/>
      <c r="C569" s="217" t="s">
        <v>735</v>
      </c>
      <c r="D569" s="217" t="s">
        <v>142</v>
      </c>
      <c r="E569" s="218" t="s">
        <v>736</v>
      </c>
      <c r="F569" s="219" t="s">
        <v>737</v>
      </c>
      <c r="G569" s="220" t="s">
        <v>330</v>
      </c>
      <c r="H569" s="221">
        <v>1228.0799999999999</v>
      </c>
      <c r="I569" s="222"/>
      <c r="J569" s="223">
        <f>ROUND(I569*H569,2)</f>
        <v>0</v>
      </c>
      <c r="K569" s="219" t="s">
        <v>145</v>
      </c>
      <c r="L569" s="47"/>
      <c r="M569" s="224" t="s">
        <v>80</v>
      </c>
      <c r="N569" s="225" t="s">
        <v>52</v>
      </c>
      <c r="O569" s="87"/>
      <c r="P569" s="226">
        <f>O569*H569</f>
        <v>0</v>
      </c>
      <c r="Q569" s="226">
        <v>0</v>
      </c>
      <c r="R569" s="226">
        <f>Q569*H569</f>
        <v>0</v>
      </c>
      <c r="S569" s="226">
        <v>0.0040000000000000001</v>
      </c>
      <c r="T569" s="227">
        <f>S569*H569</f>
        <v>4.9123200000000002</v>
      </c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R569" s="228" t="s">
        <v>223</v>
      </c>
      <c r="AT569" s="228" t="s">
        <v>142</v>
      </c>
      <c r="AU569" s="228" t="s">
        <v>92</v>
      </c>
      <c r="AY569" s="19" t="s">
        <v>139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19" t="s">
        <v>90</v>
      </c>
      <c r="BK569" s="229">
        <f>ROUND(I569*H569,2)</f>
        <v>0</v>
      </c>
      <c r="BL569" s="19" t="s">
        <v>223</v>
      </c>
      <c r="BM569" s="228" t="s">
        <v>738</v>
      </c>
    </row>
    <row r="570" s="2" customFormat="1">
      <c r="A570" s="41"/>
      <c r="B570" s="42"/>
      <c r="C570" s="43"/>
      <c r="D570" s="230" t="s">
        <v>148</v>
      </c>
      <c r="E570" s="43"/>
      <c r="F570" s="231" t="s">
        <v>739</v>
      </c>
      <c r="G570" s="43"/>
      <c r="H570" s="43"/>
      <c r="I570" s="232"/>
      <c r="J570" s="43"/>
      <c r="K570" s="43"/>
      <c r="L570" s="47"/>
      <c r="M570" s="233"/>
      <c r="N570" s="234"/>
      <c r="O570" s="87"/>
      <c r="P570" s="87"/>
      <c r="Q570" s="87"/>
      <c r="R570" s="87"/>
      <c r="S570" s="87"/>
      <c r="T570" s="88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T570" s="19" t="s">
        <v>148</v>
      </c>
      <c r="AU570" s="19" t="s">
        <v>92</v>
      </c>
    </row>
    <row r="571" s="2" customFormat="1">
      <c r="A571" s="41"/>
      <c r="B571" s="42"/>
      <c r="C571" s="43"/>
      <c r="D571" s="230" t="s">
        <v>149</v>
      </c>
      <c r="E571" s="43"/>
      <c r="F571" s="235" t="s">
        <v>740</v>
      </c>
      <c r="G571" s="43"/>
      <c r="H571" s="43"/>
      <c r="I571" s="232"/>
      <c r="J571" s="43"/>
      <c r="K571" s="43"/>
      <c r="L571" s="47"/>
      <c r="M571" s="233"/>
      <c r="N571" s="234"/>
      <c r="O571" s="87"/>
      <c r="P571" s="87"/>
      <c r="Q571" s="87"/>
      <c r="R571" s="87"/>
      <c r="S571" s="87"/>
      <c r="T571" s="88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T571" s="19" t="s">
        <v>149</v>
      </c>
      <c r="AU571" s="19" t="s">
        <v>92</v>
      </c>
    </row>
    <row r="572" s="13" customFormat="1">
      <c r="A572" s="13"/>
      <c r="B572" s="236"/>
      <c r="C572" s="237"/>
      <c r="D572" s="230" t="s">
        <v>151</v>
      </c>
      <c r="E572" s="238" t="s">
        <v>80</v>
      </c>
      <c r="F572" s="239" t="s">
        <v>334</v>
      </c>
      <c r="G572" s="237"/>
      <c r="H572" s="240">
        <v>503.51400000000001</v>
      </c>
      <c r="I572" s="241"/>
      <c r="J572" s="237"/>
      <c r="K572" s="237"/>
      <c r="L572" s="242"/>
      <c r="M572" s="243"/>
      <c r="N572" s="244"/>
      <c r="O572" s="244"/>
      <c r="P572" s="244"/>
      <c r="Q572" s="244"/>
      <c r="R572" s="244"/>
      <c r="S572" s="244"/>
      <c r="T572" s="24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6" t="s">
        <v>151</v>
      </c>
      <c r="AU572" s="246" t="s">
        <v>92</v>
      </c>
      <c r="AV572" s="13" t="s">
        <v>92</v>
      </c>
      <c r="AW572" s="13" t="s">
        <v>42</v>
      </c>
      <c r="AX572" s="13" t="s">
        <v>82</v>
      </c>
      <c r="AY572" s="246" t="s">
        <v>139</v>
      </c>
    </row>
    <row r="573" s="13" customFormat="1">
      <c r="A573" s="13"/>
      <c r="B573" s="236"/>
      <c r="C573" s="237"/>
      <c r="D573" s="230" t="s">
        <v>151</v>
      </c>
      <c r="E573" s="238" t="s">
        <v>80</v>
      </c>
      <c r="F573" s="239" t="s">
        <v>335</v>
      </c>
      <c r="G573" s="237"/>
      <c r="H573" s="240">
        <v>27.324000000000002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151</v>
      </c>
      <c r="AU573" s="246" t="s">
        <v>92</v>
      </c>
      <c r="AV573" s="13" t="s">
        <v>92</v>
      </c>
      <c r="AW573" s="13" t="s">
        <v>42</v>
      </c>
      <c r="AX573" s="13" t="s">
        <v>82</v>
      </c>
      <c r="AY573" s="246" t="s">
        <v>139</v>
      </c>
    </row>
    <row r="574" s="13" customFormat="1">
      <c r="A574" s="13"/>
      <c r="B574" s="236"/>
      <c r="C574" s="237"/>
      <c r="D574" s="230" t="s">
        <v>151</v>
      </c>
      <c r="E574" s="238" t="s">
        <v>80</v>
      </c>
      <c r="F574" s="239" t="s">
        <v>336</v>
      </c>
      <c r="G574" s="237"/>
      <c r="H574" s="240">
        <v>188.108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6" t="s">
        <v>151</v>
      </c>
      <c r="AU574" s="246" t="s">
        <v>92</v>
      </c>
      <c r="AV574" s="13" t="s">
        <v>92</v>
      </c>
      <c r="AW574" s="13" t="s">
        <v>42</v>
      </c>
      <c r="AX574" s="13" t="s">
        <v>82</v>
      </c>
      <c r="AY574" s="246" t="s">
        <v>139</v>
      </c>
    </row>
    <row r="575" s="13" customFormat="1">
      <c r="A575" s="13"/>
      <c r="B575" s="236"/>
      <c r="C575" s="237"/>
      <c r="D575" s="230" t="s">
        <v>151</v>
      </c>
      <c r="E575" s="238" t="s">
        <v>80</v>
      </c>
      <c r="F575" s="239" t="s">
        <v>337</v>
      </c>
      <c r="G575" s="237"/>
      <c r="H575" s="240">
        <v>509.13400000000001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151</v>
      </c>
      <c r="AU575" s="246" t="s">
        <v>92</v>
      </c>
      <c r="AV575" s="13" t="s">
        <v>92</v>
      </c>
      <c r="AW575" s="13" t="s">
        <v>42</v>
      </c>
      <c r="AX575" s="13" t="s">
        <v>82</v>
      </c>
      <c r="AY575" s="246" t="s">
        <v>139</v>
      </c>
    </row>
    <row r="576" s="14" customFormat="1">
      <c r="A576" s="14"/>
      <c r="B576" s="247"/>
      <c r="C576" s="248"/>
      <c r="D576" s="230" t="s">
        <v>151</v>
      </c>
      <c r="E576" s="249" t="s">
        <v>80</v>
      </c>
      <c r="F576" s="250" t="s">
        <v>152</v>
      </c>
      <c r="G576" s="248"/>
      <c r="H576" s="251">
        <v>1228.0799999999999</v>
      </c>
      <c r="I576" s="252"/>
      <c r="J576" s="248"/>
      <c r="K576" s="248"/>
      <c r="L576" s="253"/>
      <c r="M576" s="254"/>
      <c r="N576" s="255"/>
      <c r="O576" s="255"/>
      <c r="P576" s="255"/>
      <c r="Q576" s="255"/>
      <c r="R576" s="255"/>
      <c r="S576" s="255"/>
      <c r="T576" s="25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7" t="s">
        <v>151</v>
      </c>
      <c r="AU576" s="257" t="s">
        <v>92</v>
      </c>
      <c r="AV576" s="14" t="s">
        <v>153</v>
      </c>
      <c r="AW576" s="14" t="s">
        <v>42</v>
      </c>
      <c r="AX576" s="14" t="s">
        <v>90</v>
      </c>
      <c r="AY576" s="257" t="s">
        <v>139</v>
      </c>
    </row>
    <row r="577" s="12" customFormat="1" ht="22.8" customHeight="1">
      <c r="A577" s="12"/>
      <c r="B577" s="201"/>
      <c r="C577" s="202"/>
      <c r="D577" s="203" t="s">
        <v>81</v>
      </c>
      <c r="E577" s="215" t="s">
        <v>741</v>
      </c>
      <c r="F577" s="215" t="s">
        <v>742</v>
      </c>
      <c r="G577" s="202"/>
      <c r="H577" s="202"/>
      <c r="I577" s="205"/>
      <c r="J577" s="216">
        <f>BK577</f>
        <v>0</v>
      </c>
      <c r="K577" s="202"/>
      <c r="L577" s="207"/>
      <c r="M577" s="208"/>
      <c r="N577" s="209"/>
      <c r="O577" s="209"/>
      <c r="P577" s="210">
        <f>SUM(P578:P585)</f>
        <v>0</v>
      </c>
      <c r="Q577" s="209"/>
      <c r="R577" s="210">
        <f>SUM(R578:R585)</f>
        <v>0</v>
      </c>
      <c r="S577" s="209"/>
      <c r="T577" s="211">
        <f>SUM(T578:T585)</f>
        <v>24.240523500000002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12" t="s">
        <v>92</v>
      </c>
      <c r="AT577" s="213" t="s">
        <v>81</v>
      </c>
      <c r="AU577" s="213" t="s">
        <v>90</v>
      </c>
      <c r="AY577" s="212" t="s">
        <v>139</v>
      </c>
      <c r="BK577" s="214">
        <f>SUM(BK578:BK585)</f>
        <v>0</v>
      </c>
    </row>
    <row r="578" s="2" customFormat="1" ht="14.4" customHeight="1">
      <c r="A578" s="41"/>
      <c r="B578" s="42"/>
      <c r="C578" s="217" t="s">
        <v>743</v>
      </c>
      <c r="D578" s="217" t="s">
        <v>142</v>
      </c>
      <c r="E578" s="218" t="s">
        <v>744</v>
      </c>
      <c r="F578" s="219" t="s">
        <v>745</v>
      </c>
      <c r="G578" s="220" t="s">
        <v>330</v>
      </c>
      <c r="H578" s="221">
        <v>194.703</v>
      </c>
      <c r="I578" s="222"/>
      <c r="J578" s="223">
        <f>ROUND(I578*H578,2)</f>
        <v>0</v>
      </c>
      <c r="K578" s="219" t="s">
        <v>145</v>
      </c>
      <c r="L578" s="47"/>
      <c r="M578" s="224" t="s">
        <v>80</v>
      </c>
      <c r="N578" s="225" t="s">
        <v>52</v>
      </c>
      <c r="O578" s="87"/>
      <c r="P578" s="226">
        <f>O578*H578</f>
        <v>0</v>
      </c>
      <c r="Q578" s="226">
        <v>0</v>
      </c>
      <c r="R578" s="226">
        <f>Q578*H578</f>
        <v>0</v>
      </c>
      <c r="S578" s="226">
        <v>0.1245</v>
      </c>
      <c r="T578" s="227">
        <f>S578*H578</f>
        <v>24.240523500000002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28" t="s">
        <v>223</v>
      </c>
      <c r="AT578" s="228" t="s">
        <v>142</v>
      </c>
      <c r="AU578" s="228" t="s">
        <v>92</v>
      </c>
      <c r="AY578" s="19" t="s">
        <v>139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9" t="s">
        <v>90</v>
      </c>
      <c r="BK578" s="229">
        <f>ROUND(I578*H578,2)</f>
        <v>0</v>
      </c>
      <c r="BL578" s="19" t="s">
        <v>223</v>
      </c>
      <c r="BM578" s="228" t="s">
        <v>746</v>
      </c>
    </row>
    <row r="579" s="2" customFormat="1">
      <c r="A579" s="41"/>
      <c r="B579" s="42"/>
      <c r="C579" s="43"/>
      <c r="D579" s="230" t="s">
        <v>148</v>
      </c>
      <c r="E579" s="43"/>
      <c r="F579" s="231" t="s">
        <v>747</v>
      </c>
      <c r="G579" s="43"/>
      <c r="H579" s="43"/>
      <c r="I579" s="232"/>
      <c r="J579" s="43"/>
      <c r="K579" s="43"/>
      <c r="L579" s="47"/>
      <c r="M579" s="233"/>
      <c r="N579" s="23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19" t="s">
        <v>148</v>
      </c>
      <c r="AU579" s="19" t="s">
        <v>92</v>
      </c>
    </row>
    <row r="580" s="2" customFormat="1">
      <c r="A580" s="41"/>
      <c r="B580" s="42"/>
      <c r="C580" s="43"/>
      <c r="D580" s="230" t="s">
        <v>149</v>
      </c>
      <c r="E580" s="43"/>
      <c r="F580" s="235" t="s">
        <v>748</v>
      </c>
      <c r="G580" s="43"/>
      <c r="H580" s="43"/>
      <c r="I580" s="232"/>
      <c r="J580" s="43"/>
      <c r="K580" s="43"/>
      <c r="L580" s="47"/>
      <c r="M580" s="233"/>
      <c r="N580" s="23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19" t="s">
        <v>149</v>
      </c>
      <c r="AU580" s="19" t="s">
        <v>92</v>
      </c>
    </row>
    <row r="581" s="13" customFormat="1">
      <c r="A581" s="13"/>
      <c r="B581" s="236"/>
      <c r="C581" s="237"/>
      <c r="D581" s="230" t="s">
        <v>151</v>
      </c>
      <c r="E581" s="238" t="s">
        <v>80</v>
      </c>
      <c r="F581" s="239" t="s">
        <v>749</v>
      </c>
      <c r="G581" s="237"/>
      <c r="H581" s="240">
        <v>100.703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6" t="s">
        <v>151</v>
      </c>
      <c r="AU581" s="246" t="s">
        <v>92</v>
      </c>
      <c r="AV581" s="13" t="s">
        <v>92</v>
      </c>
      <c r="AW581" s="13" t="s">
        <v>42</v>
      </c>
      <c r="AX581" s="13" t="s">
        <v>82</v>
      </c>
      <c r="AY581" s="246" t="s">
        <v>139</v>
      </c>
    </row>
    <row r="582" s="13" customFormat="1">
      <c r="A582" s="13"/>
      <c r="B582" s="236"/>
      <c r="C582" s="237"/>
      <c r="D582" s="230" t="s">
        <v>151</v>
      </c>
      <c r="E582" s="238" t="s">
        <v>80</v>
      </c>
      <c r="F582" s="239" t="s">
        <v>750</v>
      </c>
      <c r="G582" s="237"/>
      <c r="H582" s="240">
        <v>5.4649999999999999</v>
      </c>
      <c r="I582" s="241"/>
      <c r="J582" s="237"/>
      <c r="K582" s="237"/>
      <c r="L582" s="242"/>
      <c r="M582" s="243"/>
      <c r="N582" s="244"/>
      <c r="O582" s="244"/>
      <c r="P582" s="244"/>
      <c r="Q582" s="244"/>
      <c r="R582" s="244"/>
      <c r="S582" s="244"/>
      <c r="T582" s="24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6" t="s">
        <v>151</v>
      </c>
      <c r="AU582" s="246" t="s">
        <v>92</v>
      </c>
      <c r="AV582" s="13" t="s">
        <v>92</v>
      </c>
      <c r="AW582" s="13" t="s">
        <v>42</v>
      </c>
      <c r="AX582" s="13" t="s">
        <v>82</v>
      </c>
      <c r="AY582" s="246" t="s">
        <v>139</v>
      </c>
    </row>
    <row r="583" s="13" customFormat="1">
      <c r="A583" s="13"/>
      <c r="B583" s="236"/>
      <c r="C583" s="237"/>
      <c r="D583" s="230" t="s">
        <v>151</v>
      </c>
      <c r="E583" s="238" t="s">
        <v>80</v>
      </c>
      <c r="F583" s="239" t="s">
        <v>751</v>
      </c>
      <c r="G583" s="237"/>
      <c r="H583" s="240">
        <v>37.622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151</v>
      </c>
      <c r="AU583" s="246" t="s">
        <v>92</v>
      </c>
      <c r="AV583" s="13" t="s">
        <v>92</v>
      </c>
      <c r="AW583" s="13" t="s">
        <v>42</v>
      </c>
      <c r="AX583" s="13" t="s">
        <v>82</v>
      </c>
      <c r="AY583" s="246" t="s">
        <v>139</v>
      </c>
    </row>
    <row r="584" s="13" customFormat="1">
      <c r="A584" s="13"/>
      <c r="B584" s="236"/>
      <c r="C584" s="237"/>
      <c r="D584" s="230" t="s">
        <v>151</v>
      </c>
      <c r="E584" s="238" t="s">
        <v>80</v>
      </c>
      <c r="F584" s="239" t="s">
        <v>752</v>
      </c>
      <c r="G584" s="237"/>
      <c r="H584" s="240">
        <v>50.912999999999997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151</v>
      </c>
      <c r="AU584" s="246" t="s">
        <v>92</v>
      </c>
      <c r="AV584" s="13" t="s">
        <v>92</v>
      </c>
      <c r="AW584" s="13" t="s">
        <v>42</v>
      </c>
      <c r="AX584" s="13" t="s">
        <v>82</v>
      </c>
      <c r="AY584" s="246" t="s">
        <v>139</v>
      </c>
    </row>
    <row r="585" s="14" customFormat="1">
      <c r="A585" s="14"/>
      <c r="B585" s="247"/>
      <c r="C585" s="248"/>
      <c r="D585" s="230" t="s">
        <v>151</v>
      </c>
      <c r="E585" s="249" t="s">
        <v>80</v>
      </c>
      <c r="F585" s="250" t="s">
        <v>152</v>
      </c>
      <c r="G585" s="248"/>
      <c r="H585" s="251">
        <v>194.70300000000003</v>
      </c>
      <c r="I585" s="252"/>
      <c r="J585" s="248"/>
      <c r="K585" s="248"/>
      <c r="L585" s="253"/>
      <c r="M585" s="258"/>
      <c r="N585" s="259"/>
      <c r="O585" s="259"/>
      <c r="P585" s="259"/>
      <c r="Q585" s="259"/>
      <c r="R585" s="259"/>
      <c r="S585" s="259"/>
      <c r="T585" s="26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7" t="s">
        <v>151</v>
      </c>
      <c r="AU585" s="257" t="s">
        <v>92</v>
      </c>
      <c r="AV585" s="14" t="s">
        <v>153</v>
      </c>
      <c r="AW585" s="14" t="s">
        <v>42</v>
      </c>
      <c r="AX585" s="14" t="s">
        <v>90</v>
      </c>
      <c r="AY585" s="257" t="s">
        <v>139</v>
      </c>
    </row>
    <row r="586" s="2" customFormat="1" ht="6.96" customHeight="1">
      <c r="A586" s="41"/>
      <c r="B586" s="62"/>
      <c r="C586" s="63"/>
      <c r="D586" s="63"/>
      <c r="E586" s="63"/>
      <c r="F586" s="63"/>
      <c r="G586" s="63"/>
      <c r="H586" s="63"/>
      <c r="I586" s="63"/>
      <c r="J586" s="63"/>
      <c r="K586" s="63"/>
      <c r="L586" s="47"/>
      <c r="M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</row>
  </sheetData>
  <sheetProtection sheet="1" autoFilter="0" formatColumns="0" formatRows="0" objects="1" scenarios="1" spinCount="100000" saltValue="x02Y1Txzw1m1d4zYs4VNZlUtY+kY46Ubmn9UyU7oNwXYcgiM3Qe1MXkeIz2KChqdyXfV+oG1SPcui7z6f6PblQ==" hashValue="uFjIW74JXn2XAEEqb1UZ5sy+RqYClOGS2t3JYV4qjgL6AFJgZTJh1+G7WVcU6AKcoY639eWO8hhY9yNu3I9HtA==" algorithmName="SHA-512" password="CC35"/>
  <autoFilter ref="C86:K58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92</v>
      </c>
    </row>
    <row r="4" s="1" customFormat="1" ht="24.96" customHeight="1">
      <c r="B4" s="22"/>
      <c r="D4" s="143" t="s">
        <v>107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Most, V Jezírkách X585 + Opatovská X583 - vyprac. PD na demol. mostu, proj. rekul., DV a zaj. IČ</v>
      </c>
      <c r="F7" s="145"/>
      <c r="G7" s="145"/>
      <c r="H7" s="145"/>
      <c r="L7" s="22"/>
    </row>
    <row r="8" s="2" customFormat="1" ht="12" customHeight="1">
      <c r="A8" s="41"/>
      <c r="B8" s="47"/>
      <c r="C8" s="41"/>
      <c r="D8" s="145" t="s">
        <v>108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8" t="s">
        <v>753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21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11. 5. 2020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21.84" customHeight="1">
      <c r="A13" s="41"/>
      <c r="B13" s="47"/>
      <c r="C13" s="41"/>
      <c r="D13" s="150" t="s">
        <v>26</v>
      </c>
      <c r="E13" s="41"/>
      <c r="F13" s="151" t="s">
        <v>110</v>
      </c>
      <c r="G13" s="41"/>
      <c r="H13" s="41"/>
      <c r="I13" s="150" t="s">
        <v>28</v>
      </c>
      <c r="J13" s="151" t="s">
        <v>29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30</v>
      </c>
      <c r="E14" s="41"/>
      <c r="F14" s="41"/>
      <c r="G14" s="41"/>
      <c r="H14" s="41"/>
      <c r="I14" s="145" t="s">
        <v>31</v>
      </c>
      <c r="J14" s="136" t="s">
        <v>32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5" t="s">
        <v>34</v>
      </c>
      <c r="J15" s="136" t="s">
        <v>35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36</v>
      </c>
      <c r="E17" s="41"/>
      <c r="F17" s="41"/>
      <c r="G17" s="41"/>
      <c r="H17" s="41"/>
      <c r="I17" s="145" t="s">
        <v>31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34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38</v>
      </c>
      <c r="E20" s="41"/>
      <c r="F20" s="41"/>
      <c r="G20" s="41"/>
      <c r="H20" s="41"/>
      <c r="I20" s="145" t="s">
        <v>31</v>
      </c>
      <c r="J20" s="136" t="s">
        <v>39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5" t="s">
        <v>34</v>
      </c>
      <c r="J21" s="136" t="s">
        <v>41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31</v>
      </c>
      <c r="J23" s="136" t="s">
        <v>39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44</v>
      </c>
      <c r="F24" s="41"/>
      <c r="G24" s="41"/>
      <c r="H24" s="41"/>
      <c r="I24" s="145" t="s">
        <v>34</v>
      </c>
      <c r="J24" s="136" t="s">
        <v>41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45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2"/>
      <c r="B27" s="153"/>
      <c r="C27" s="152"/>
      <c r="D27" s="152"/>
      <c r="E27" s="154" t="s">
        <v>80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7" t="s">
        <v>47</v>
      </c>
      <c r="E30" s="41"/>
      <c r="F30" s="41"/>
      <c r="G30" s="41"/>
      <c r="H30" s="41"/>
      <c r="I30" s="41"/>
      <c r="J30" s="158">
        <f>ROUND(J95,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9" t="s">
        <v>49</v>
      </c>
      <c r="G32" s="41"/>
      <c r="H32" s="41"/>
      <c r="I32" s="159" t="s">
        <v>48</v>
      </c>
      <c r="J32" s="159" t="s">
        <v>50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0" t="s">
        <v>51</v>
      </c>
      <c r="E33" s="145" t="s">
        <v>52</v>
      </c>
      <c r="F33" s="161">
        <f>ROUND((SUM(BE95:BE1144)),  2)</f>
        <v>0</v>
      </c>
      <c r="G33" s="41"/>
      <c r="H33" s="41"/>
      <c r="I33" s="162">
        <v>0.20999999999999999</v>
      </c>
      <c r="J33" s="161">
        <f>ROUND(((SUM(BE95:BE1144))*I33),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53</v>
      </c>
      <c r="F34" s="161">
        <f>ROUND((SUM(BF95:BF1144)),  2)</f>
        <v>0</v>
      </c>
      <c r="G34" s="41"/>
      <c r="H34" s="41"/>
      <c r="I34" s="162">
        <v>0.14999999999999999</v>
      </c>
      <c r="J34" s="161">
        <f>ROUND(((SUM(BF95:BF1144))*I34),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54</v>
      </c>
      <c r="F35" s="161">
        <f>ROUND((SUM(BG95:BG1144)),  2)</f>
        <v>0</v>
      </c>
      <c r="G35" s="41"/>
      <c r="H35" s="41"/>
      <c r="I35" s="162">
        <v>0.20999999999999999</v>
      </c>
      <c r="J35" s="161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55</v>
      </c>
      <c r="F36" s="161">
        <f>ROUND((SUM(BH95:BH1144)),  2)</f>
        <v>0</v>
      </c>
      <c r="G36" s="41"/>
      <c r="H36" s="41"/>
      <c r="I36" s="162">
        <v>0.14999999999999999</v>
      </c>
      <c r="J36" s="161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56</v>
      </c>
      <c r="F37" s="161">
        <f>ROUND((SUM(BI95:BI1144)),  2)</f>
        <v>0</v>
      </c>
      <c r="G37" s="41"/>
      <c r="H37" s="41"/>
      <c r="I37" s="162">
        <v>0</v>
      </c>
      <c r="J37" s="161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3"/>
      <c r="D39" s="164" t="s">
        <v>57</v>
      </c>
      <c r="E39" s="165"/>
      <c r="F39" s="165"/>
      <c r="G39" s="166" t="s">
        <v>58</v>
      </c>
      <c r="H39" s="167" t="s">
        <v>59</v>
      </c>
      <c r="I39" s="165"/>
      <c r="J39" s="168">
        <f>SUM(J30:J37)</f>
        <v>0</v>
      </c>
      <c r="K39" s="169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111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4" t="str">
        <f>E7</f>
        <v>Most, V Jezírkách X585 + Opatovská X583 - vyprac. PD na demol. mostu, proj. rekul., DV a zaj. IČ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108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 201.2 - Terénní a stavební úpravy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Hlavní město Praha</v>
      </c>
      <c r="G52" s="43"/>
      <c r="H52" s="43"/>
      <c r="I52" s="34" t="s">
        <v>24</v>
      </c>
      <c r="J52" s="75" t="str">
        <f>IF(J12="","",J12)</f>
        <v>11. 5. 2020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TSK hl. m. Prahy, a.s.</v>
      </c>
      <c r="G54" s="43"/>
      <c r="H54" s="43"/>
      <c r="I54" s="34" t="s">
        <v>38</v>
      </c>
      <c r="J54" s="39" t="str">
        <f>E21</f>
        <v>Pontex,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25.6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>Pontex, spol. s r.o. (Daniel Stibůrek)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5" t="s">
        <v>112</v>
      </c>
      <c r="D57" s="176"/>
      <c r="E57" s="176"/>
      <c r="F57" s="176"/>
      <c r="G57" s="176"/>
      <c r="H57" s="176"/>
      <c r="I57" s="176"/>
      <c r="J57" s="177" t="s">
        <v>113</v>
      </c>
      <c r="K57" s="176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8" t="s">
        <v>79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114</v>
      </c>
    </row>
    <row r="60" s="9" customFormat="1" ht="24.96" customHeight="1">
      <c r="A60" s="9"/>
      <c r="B60" s="179"/>
      <c r="C60" s="180"/>
      <c r="D60" s="181" t="s">
        <v>255</v>
      </c>
      <c r="E60" s="182"/>
      <c r="F60" s="182"/>
      <c r="G60" s="182"/>
      <c r="H60" s="182"/>
      <c r="I60" s="182"/>
      <c r="J60" s="183">
        <f>J96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28"/>
      <c r="D61" s="186" t="s">
        <v>321</v>
      </c>
      <c r="E61" s="187"/>
      <c r="F61" s="187"/>
      <c r="G61" s="187"/>
      <c r="H61" s="187"/>
      <c r="I61" s="187"/>
      <c r="J61" s="188">
        <f>J97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28"/>
      <c r="D62" s="186" t="s">
        <v>754</v>
      </c>
      <c r="E62" s="187"/>
      <c r="F62" s="187"/>
      <c r="G62" s="187"/>
      <c r="H62" s="187"/>
      <c r="I62" s="187"/>
      <c r="J62" s="188">
        <f>J463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28"/>
      <c r="D63" s="186" t="s">
        <v>755</v>
      </c>
      <c r="E63" s="187"/>
      <c r="F63" s="187"/>
      <c r="G63" s="187"/>
      <c r="H63" s="187"/>
      <c r="I63" s="187"/>
      <c r="J63" s="188">
        <f>J487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28"/>
      <c r="D64" s="186" t="s">
        <v>756</v>
      </c>
      <c r="E64" s="187"/>
      <c r="F64" s="187"/>
      <c r="G64" s="187"/>
      <c r="H64" s="187"/>
      <c r="I64" s="187"/>
      <c r="J64" s="188">
        <f>J545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28"/>
      <c r="D65" s="186" t="s">
        <v>757</v>
      </c>
      <c r="E65" s="187"/>
      <c r="F65" s="187"/>
      <c r="G65" s="187"/>
      <c r="H65" s="187"/>
      <c r="I65" s="187"/>
      <c r="J65" s="188">
        <f>J577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28"/>
      <c r="D66" s="186" t="s">
        <v>758</v>
      </c>
      <c r="E66" s="187"/>
      <c r="F66" s="187"/>
      <c r="G66" s="187"/>
      <c r="H66" s="187"/>
      <c r="I66" s="187"/>
      <c r="J66" s="188">
        <f>J608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28"/>
      <c r="D67" s="186" t="s">
        <v>256</v>
      </c>
      <c r="E67" s="187"/>
      <c r="F67" s="187"/>
      <c r="G67" s="187"/>
      <c r="H67" s="187"/>
      <c r="I67" s="187"/>
      <c r="J67" s="188">
        <f>J629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28"/>
      <c r="D68" s="186" t="s">
        <v>322</v>
      </c>
      <c r="E68" s="187"/>
      <c r="F68" s="187"/>
      <c r="G68" s="187"/>
      <c r="H68" s="187"/>
      <c r="I68" s="187"/>
      <c r="J68" s="188">
        <f>J805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28"/>
      <c r="D69" s="186" t="s">
        <v>323</v>
      </c>
      <c r="E69" s="187"/>
      <c r="F69" s="187"/>
      <c r="G69" s="187"/>
      <c r="H69" s="187"/>
      <c r="I69" s="187"/>
      <c r="J69" s="188">
        <f>J1061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9"/>
      <c r="C70" s="180"/>
      <c r="D70" s="181" t="s">
        <v>324</v>
      </c>
      <c r="E70" s="182"/>
      <c r="F70" s="182"/>
      <c r="G70" s="182"/>
      <c r="H70" s="182"/>
      <c r="I70" s="182"/>
      <c r="J70" s="183">
        <f>J1064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5"/>
      <c r="C71" s="128"/>
      <c r="D71" s="186" t="s">
        <v>325</v>
      </c>
      <c r="E71" s="187"/>
      <c r="F71" s="187"/>
      <c r="G71" s="187"/>
      <c r="H71" s="187"/>
      <c r="I71" s="187"/>
      <c r="J71" s="188">
        <f>J1065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28"/>
      <c r="D72" s="186" t="s">
        <v>759</v>
      </c>
      <c r="E72" s="187"/>
      <c r="F72" s="187"/>
      <c r="G72" s="187"/>
      <c r="H72" s="187"/>
      <c r="I72" s="187"/>
      <c r="J72" s="188">
        <f>J1108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28"/>
      <c r="D73" s="186" t="s">
        <v>760</v>
      </c>
      <c r="E73" s="187"/>
      <c r="F73" s="187"/>
      <c r="G73" s="187"/>
      <c r="H73" s="187"/>
      <c r="I73" s="187"/>
      <c r="J73" s="188">
        <f>J1122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9"/>
      <c r="C74" s="180"/>
      <c r="D74" s="181" t="s">
        <v>115</v>
      </c>
      <c r="E74" s="182"/>
      <c r="F74" s="182"/>
      <c r="G74" s="182"/>
      <c r="H74" s="182"/>
      <c r="I74" s="182"/>
      <c r="J74" s="183">
        <f>J1138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5"/>
      <c r="C75" s="128"/>
      <c r="D75" s="186" t="s">
        <v>118</v>
      </c>
      <c r="E75" s="187"/>
      <c r="F75" s="187"/>
      <c r="G75" s="187"/>
      <c r="H75" s="187"/>
      <c r="I75" s="187"/>
      <c r="J75" s="188">
        <f>J1139</f>
        <v>0</v>
      </c>
      <c r="K75" s="128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="2" customFormat="1" ht="6.96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4.96" customHeight="1">
      <c r="A82" s="41"/>
      <c r="B82" s="42"/>
      <c r="C82" s="25" t="s">
        <v>123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16</v>
      </c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174" t="str">
        <f>E7</f>
        <v>Most, V Jezírkách X585 + Opatovská X583 - vyprac. PD na demol. mostu, proj. rekul., DV a zaj. IČ</v>
      </c>
      <c r="F85" s="34"/>
      <c r="G85" s="34"/>
      <c r="H85" s="34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108</v>
      </c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6.5" customHeight="1">
      <c r="A87" s="41"/>
      <c r="B87" s="42"/>
      <c r="C87" s="43"/>
      <c r="D87" s="43"/>
      <c r="E87" s="72" t="str">
        <f>E9</f>
        <v>SO 201.2 - Terénní a stavební úpravy</v>
      </c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</v>
      </c>
      <c r="D89" s="43"/>
      <c r="E89" s="43"/>
      <c r="F89" s="29" t="str">
        <f>F12</f>
        <v>Hlavní město Praha</v>
      </c>
      <c r="G89" s="43"/>
      <c r="H89" s="43"/>
      <c r="I89" s="34" t="s">
        <v>24</v>
      </c>
      <c r="J89" s="75" t="str">
        <f>IF(J12="","",J12)</f>
        <v>11. 5. 2020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30</v>
      </c>
      <c r="D91" s="43"/>
      <c r="E91" s="43"/>
      <c r="F91" s="29" t="str">
        <f>E15</f>
        <v>TSK hl. m. Prahy, a.s.</v>
      </c>
      <c r="G91" s="43"/>
      <c r="H91" s="43"/>
      <c r="I91" s="34" t="s">
        <v>38</v>
      </c>
      <c r="J91" s="39" t="str">
        <f>E21</f>
        <v>Pontex, spol. s r.o.</v>
      </c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25.65" customHeight="1">
      <c r="A92" s="41"/>
      <c r="B92" s="42"/>
      <c r="C92" s="34" t="s">
        <v>36</v>
      </c>
      <c r="D92" s="43"/>
      <c r="E92" s="43"/>
      <c r="F92" s="29" t="str">
        <f>IF(E18="","",E18)</f>
        <v>Vyplň údaj</v>
      </c>
      <c r="G92" s="43"/>
      <c r="H92" s="43"/>
      <c r="I92" s="34" t="s">
        <v>43</v>
      </c>
      <c r="J92" s="39" t="str">
        <f>E24</f>
        <v>Pontex, spol. s r.o. (Daniel Stibůrek)</v>
      </c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0.32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11" customFormat="1" ht="29.28" customHeight="1">
      <c r="A94" s="190"/>
      <c r="B94" s="191"/>
      <c r="C94" s="192" t="s">
        <v>124</v>
      </c>
      <c r="D94" s="193" t="s">
        <v>66</v>
      </c>
      <c r="E94" s="193" t="s">
        <v>62</v>
      </c>
      <c r="F94" s="193" t="s">
        <v>63</v>
      </c>
      <c r="G94" s="193" t="s">
        <v>125</v>
      </c>
      <c r="H94" s="193" t="s">
        <v>126</v>
      </c>
      <c r="I94" s="193" t="s">
        <v>127</v>
      </c>
      <c r="J94" s="193" t="s">
        <v>113</v>
      </c>
      <c r="K94" s="194" t="s">
        <v>128</v>
      </c>
      <c r="L94" s="195"/>
      <c r="M94" s="95" t="s">
        <v>80</v>
      </c>
      <c r="N94" s="96" t="s">
        <v>51</v>
      </c>
      <c r="O94" s="96" t="s">
        <v>129</v>
      </c>
      <c r="P94" s="96" t="s">
        <v>130</v>
      </c>
      <c r="Q94" s="96" t="s">
        <v>131</v>
      </c>
      <c r="R94" s="96" t="s">
        <v>132</v>
      </c>
      <c r="S94" s="96" t="s">
        <v>133</v>
      </c>
      <c r="T94" s="97" t="s">
        <v>134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="2" customFormat="1" ht="22.8" customHeight="1">
      <c r="A95" s="41"/>
      <c r="B95" s="42"/>
      <c r="C95" s="102" t="s">
        <v>135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P96+P1064+P1138</f>
        <v>0</v>
      </c>
      <c r="Q95" s="99"/>
      <c r="R95" s="198">
        <f>R96+R1064+R1138</f>
        <v>275.12765240000004</v>
      </c>
      <c r="S95" s="99"/>
      <c r="T95" s="199">
        <f>T96+T1064+T1138</f>
        <v>441.809529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81</v>
      </c>
      <c r="AU95" s="19" t="s">
        <v>114</v>
      </c>
      <c r="BK95" s="200">
        <f>BK96+BK1064+BK1138</f>
        <v>0</v>
      </c>
    </row>
    <row r="96" s="12" customFormat="1" ht="25.92" customHeight="1">
      <c r="A96" s="12"/>
      <c r="B96" s="201"/>
      <c r="C96" s="202"/>
      <c r="D96" s="203" t="s">
        <v>81</v>
      </c>
      <c r="E96" s="204" t="s">
        <v>257</v>
      </c>
      <c r="F96" s="204" t="s">
        <v>258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P97+P463+P487+P545+P577+P608+P629+P805+P1061</f>
        <v>0</v>
      </c>
      <c r="Q96" s="209"/>
      <c r="R96" s="210">
        <f>R97+R463+R487+R545+R577+R608+R629+R805+R1061</f>
        <v>274.79962604000002</v>
      </c>
      <c r="S96" s="209"/>
      <c r="T96" s="211">
        <f>T97+T463+T487+T545+T577+T608+T629+T805+T1061</f>
        <v>441.809529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90</v>
      </c>
      <c r="AT96" s="213" t="s">
        <v>81</v>
      </c>
      <c r="AU96" s="213" t="s">
        <v>82</v>
      </c>
      <c r="AY96" s="212" t="s">
        <v>139</v>
      </c>
      <c r="BK96" s="214">
        <f>BK97+BK463+BK487+BK545+BK577+BK608+BK629+BK805+BK1061</f>
        <v>0</v>
      </c>
    </row>
    <row r="97" s="12" customFormat="1" ht="22.8" customHeight="1">
      <c r="A97" s="12"/>
      <c r="B97" s="201"/>
      <c r="C97" s="202"/>
      <c r="D97" s="203" t="s">
        <v>81</v>
      </c>
      <c r="E97" s="215" t="s">
        <v>90</v>
      </c>
      <c r="F97" s="215" t="s">
        <v>327</v>
      </c>
      <c r="G97" s="202"/>
      <c r="H97" s="202"/>
      <c r="I97" s="205"/>
      <c r="J97" s="216">
        <f>BK97</f>
        <v>0</v>
      </c>
      <c r="K97" s="202"/>
      <c r="L97" s="207"/>
      <c r="M97" s="208"/>
      <c r="N97" s="209"/>
      <c r="O97" s="209"/>
      <c r="P97" s="210">
        <f>SUM(P98:P462)</f>
        <v>0</v>
      </c>
      <c r="Q97" s="209"/>
      <c r="R97" s="210">
        <f>SUM(R98:R462)</f>
        <v>184.98519569000004</v>
      </c>
      <c r="S97" s="209"/>
      <c r="T97" s="211">
        <f>SUM(T98:T462)</f>
        <v>347.78613900000005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90</v>
      </c>
      <c r="AT97" s="213" t="s">
        <v>81</v>
      </c>
      <c r="AU97" s="213" t="s">
        <v>90</v>
      </c>
      <c r="AY97" s="212" t="s">
        <v>139</v>
      </c>
      <c r="BK97" s="214">
        <f>SUM(BK98:BK462)</f>
        <v>0</v>
      </c>
    </row>
    <row r="98" s="2" customFormat="1" ht="14.4" customHeight="1">
      <c r="A98" s="41"/>
      <c r="B98" s="42"/>
      <c r="C98" s="217" t="s">
        <v>90</v>
      </c>
      <c r="D98" s="217" t="s">
        <v>142</v>
      </c>
      <c r="E98" s="218" t="s">
        <v>761</v>
      </c>
      <c r="F98" s="219" t="s">
        <v>762</v>
      </c>
      <c r="G98" s="220" t="s">
        <v>265</v>
      </c>
      <c r="H98" s="221">
        <v>3</v>
      </c>
      <c r="I98" s="222"/>
      <c r="J98" s="223">
        <f>ROUND(I98*H98,2)</f>
        <v>0</v>
      </c>
      <c r="K98" s="219" t="s">
        <v>145</v>
      </c>
      <c r="L98" s="47"/>
      <c r="M98" s="224" t="s">
        <v>80</v>
      </c>
      <c r="N98" s="225" t="s">
        <v>52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153</v>
      </c>
      <c r="AT98" s="228" t="s">
        <v>142</v>
      </c>
      <c r="AU98" s="228" t="s">
        <v>92</v>
      </c>
      <c r="AY98" s="19" t="s">
        <v>139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153</v>
      </c>
      <c r="BM98" s="228" t="s">
        <v>763</v>
      </c>
    </row>
    <row r="99" s="2" customFormat="1">
      <c r="A99" s="41"/>
      <c r="B99" s="42"/>
      <c r="C99" s="43"/>
      <c r="D99" s="230" t="s">
        <v>148</v>
      </c>
      <c r="E99" s="43"/>
      <c r="F99" s="231" t="s">
        <v>764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148</v>
      </c>
      <c r="AU99" s="19" t="s">
        <v>92</v>
      </c>
    </row>
    <row r="100" s="2" customFormat="1">
      <c r="A100" s="41"/>
      <c r="B100" s="42"/>
      <c r="C100" s="43"/>
      <c r="D100" s="230" t="s">
        <v>149</v>
      </c>
      <c r="E100" s="43"/>
      <c r="F100" s="235" t="s">
        <v>765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149</v>
      </c>
      <c r="AU100" s="19" t="s">
        <v>92</v>
      </c>
    </row>
    <row r="101" s="13" customFormat="1">
      <c r="A101" s="13"/>
      <c r="B101" s="236"/>
      <c r="C101" s="237"/>
      <c r="D101" s="230" t="s">
        <v>151</v>
      </c>
      <c r="E101" s="238" t="s">
        <v>80</v>
      </c>
      <c r="F101" s="239" t="s">
        <v>159</v>
      </c>
      <c r="G101" s="237"/>
      <c r="H101" s="240">
        <v>3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151</v>
      </c>
      <c r="AU101" s="246" t="s">
        <v>92</v>
      </c>
      <c r="AV101" s="13" t="s">
        <v>92</v>
      </c>
      <c r="AW101" s="13" t="s">
        <v>42</v>
      </c>
      <c r="AX101" s="13" t="s">
        <v>82</v>
      </c>
      <c r="AY101" s="246" t="s">
        <v>139</v>
      </c>
    </row>
    <row r="102" s="14" customFormat="1">
      <c r="A102" s="14"/>
      <c r="B102" s="247"/>
      <c r="C102" s="248"/>
      <c r="D102" s="230" t="s">
        <v>151</v>
      </c>
      <c r="E102" s="249" t="s">
        <v>80</v>
      </c>
      <c r="F102" s="250" t="s">
        <v>152</v>
      </c>
      <c r="G102" s="248"/>
      <c r="H102" s="251">
        <v>3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7" t="s">
        <v>151</v>
      </c>
      <c r="AU102" s="257" t="s">
        <v>92</v>
      </c>
      <c r="AV102" s="14" t="s">
        <v>153</v>
      </c>
      <c r="AW102" s="14" t="s">
        <v>42</v>
      </c>
      <c r="AX102" s="14" t="s">
        <v>90</v>
      </c>
      <c r="AY102" s="257" t="s">
        <v>139</v>
      </c>
    </row>
    <row r="103" s="2" customFormat="1" ht="14.4" customHeight="1">
      <c r="A103" s="41"/>
      <c r="B103" s="42"/>
      <c r="C103" s="217" t="s">
        <v>92</v>
      </c>
      <c r="D103" s="217" t="s">
        <v>142</v>
      </c>
      <c r="E103" s="218" t="s">
        <v>766</v>
      </c>
      <c r="F103" s="219" t="s">
        <v>767</v>
      </c>
      <c r="G103" s="220" t="s">
        <v>265</v>
      </c>
      <c r="H103" s="221">
        <v>3</v>
      </c>
      <c r="I103" s="222"/>
      <c r="J103" s="223">
        <f>ROUND(I103*H103,2)</f>
        <v>0</v>
      </c>
      <c r="K103" s="219" t="s">
        <v>145</v>
      </c>
      <c r="L103" s="47"/>
      <c r="M103" s="224" t="s">
        <v>80</v>
      </c>
      <c r="N103" s="225" t="s">
        <v>52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153</v>
      </c>
      <c r="AT103" s="228" t="s">
        <v>142</v>
      </c>
      <c r="AU103" s="228" t="s">
        <v>92</v>
      </c>
      <c r="AY103" s="19" t="s">
        <v>139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90</v>
      </c>
      <c r="BK103" s="229">
        <f>ROUND(I103*H103,2)</f>
        <v>0</v>
      </c>
      <c r="BL103" s="19" t="s">
        <v>153</v>
      </c>
      <c r="BM103" s="228" t="s">
        <v>768</v>
      </c>
    </row>
    <row r="104" s="2" customFormat="1">
      <c r="A104" s="41"/>
      <c r="B104" s="42"/>
      <c r="C104" s="43"/>
      <c r="D104" s="230" t="s">
        <v>148</v>
      </c>
      <c r="E104" s="43"/>
      <c r="F104" s="231" t="s">
        <v>769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148</v>
      </c>
      <c r="AU104" s="19" t="s">
        <v>92</v>
      </c>
    </row>
    <row r="105" s="13" customFormat="1">
      <c r="A105" s="13"/>
      <c r="B105" s="236"/>
      <c r="C105" s="237"/>
      <c r="D105" s="230" t="s">
        <v>151</v>
      </c>
      <c r="E105" s="238" t="s">
        <v>80</v>
      </c>
      <c r="F105" s="239" t="s">
        <v>159</v>
      </c>
      <c r="G105" s="237"/>
      <c r="H105" s="240">
        <v>3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151</v>
      </c>
      <c r="AU105" s="246" t="s">
        <v>92</v>
      </c>
      <c r="AV105" s="13" t="s">
        <v>92</v>
      </c>
      <c r="AW105" s="13" t="s">
        <v>42</v>
      </c>
      <c r="AX105" s="13" t="s">
        <v>82</v>
      </c>
      <c r="AY105" s="246" t="s">
        <v>139</v>
      </c>
    </row>
    <row r="106" s="14" customFormat="1">
      <c r="A106" s="14"/>
      <c r="B106" s="247"/>
      <c r="C106" s="248"/>
      <c r="D106" s="230" t="s">
        <v>151</v>
      </c>
      <c r="E106" s="249" t="s">
        <v>80</v>
      </c>
      <c r="F106" s="250" t="s">
        <v>152</v>
      </c>
      <c r="G106" s="248"/>
      <c r="H106" s="251">
        <v>3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151</v>
      </c>
      <c r="AU106" s="257" t="s">
        <v>92</v>
      </c>
      <c r="AV106" s="14" t="s">
        <v>153</v>
      </c>
      <c r="AW106" s="14" t="s">
        <v>42</v>
      </c>
      <c r="AX106" s="14" t="s">
        <v>90</v>
      </c>
      <c r="AY106" s="257" t="s">
        <v>139</v>
      </c>
    </row>
    <row r="107" s="2" customFormat="1" ht="14.4" customHeight="1">
      <c r="A107" s="41"/>
      <c r="B107" s="42"/>
      <c r="C107" s="217" t="s">
        <v>159</v>
      </c>
      <c r="D107" s="217" t="s">
        <v>142</v>
      </c>
      <c r="E107" s="218" t="s">
        <v>770</v>
      </c>
      <c r="F107" s="219" t="s">
        <v>771</v>
      </c>
      <c r="G107" s="220" t="s">
        <v>330</v>
      </c>
      <c r="H107" s="221">
        <v>91.200999999999993</v>
      </c>
      <c r="I107" s="222"/>
      <c r="J107" s="223">
        <f>ROUND(I107*H107,2)</f>
        <v>0</v>
      </c>
      <c r="K107" s="219" t="s">
        <v>145</v>
      </c>
      <c r="L107" s="47"/>
      <c r="M107" s="224" t="s">
        <v>80</v>
      </c>
      <c r="N107" s="225" t="s">
        <v>52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0.255</v>
      </c>
      <c r="T107" s="227">
        <f>S107*H107</f>
        <v>23.256254999999999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153</v>
      </c>
      <c r="AT107" s="228" t="s">
        <v>142</v>
      </c>
      <c r="AU107" s="228" t="s">
        <v>92</v>
      </c>
      <c r="AY107" s="19" t="s">
        <v>139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90</v>
      </c>
      <c r="BK107" s="229">
        <f>ROUND(I107*H107,2)</f>
        <v>0</v>
      </c>
      <c r="BL107" s="19" t="s">
        <v>153</v>
      </c>
      <c r="BM107" s="228" t="s">
        <v>772</v>
      </c>
    </row>
    <row r="108" s="2" customFormat="1">
      <c r="A108" s="41"/>
      <c r="B108" s="42"/>
      <c r="C108" s="43"/>
      <c r="D108" s="230" t="s">
        <v>148</v>
      </c>
      <c r="E108" s="43"/>
      <c r="F108" s="231" t="s">
        <v>773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148</v>
      </c>
      <c r="AU108" s="19" t="s">
        <v>92</v>
      </c>
    </row>
    <row r="109" s="2" customFormat="1">
      <c r="A109" s="41"/>
      <c r="B109" s="42"/>
      <c r="C109" s="43"/>
      <c r="D109" s="230" t="s">
        <v>149</v>
      </c>
      <c r="E109" s="43"/>
      <c r="F109" s="235" t="s">
        <v>774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149</v>
      </c>
      <c r="AU109" s="19" t="s">
        <v>92</v>
      </c>
    </row>
    <row r="110" s="13" customFormat="1">
      <c r="A110" s="13"/>
      <c r="B110" s="236"/>
      <c r="C110" s="237"/>
      <c r="D110" s="230" t="s">
        <v>151</v>
      </c>
      <c r="E110" s="238" t="s">
        <v>80</v>
      </c>
      <c r="F110" s="239" t="s">
        <v>775</v>
      </c>
      <c r="G110" s="237"/>
      <c r="H110" s="240">
        <v>91.200999999999993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151</v>
      </c>
      <c r="AU110" s="246" t="s">
        <v>92</v>
      </c>
      <c r="AV110" s="13" t="s">
        <v>92</v>
      </c>
      <c r="AW110" s="13" t="s">
        <v>42</v>
      </c>
      <c r="AX110" s="13" t="s">
        <v>82</v>
      </c>
      <c r="AY110" s="246" t="s">
        <v>139</v>
      </c>
    </row>
    <row r="111" s="14" customFormat="1">
      <c r="A111" s="14"/>
      <c r="B111" s="247"/>
      <c r="C111" s="248"/>
      <c r="D111" s="230" t="s">
        <v>151</v>
      </c>
      <c r="E111" s="249" t="s">
        <v>80</v>
      </c>
      <c r="F111" s="250" t="s">
        <v>152</v>
      </c>
      <c r="G111" s="248"/>
      <c r="H111" s="251">
        <v>91.200999999999993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7" t="s">
        <v>151</v>
      </c>
      <c r="AU111" s="257" t="s">
        <v>92</v>
      </c>
      <c r="AV111" s="14" t="s">
        <v>153</v>
      </c>
      <c r="AW111" s="14" t="s">
        <v>42</v>
      </c>
      <c r="AX111" s="14" t="s">
        <v>90</v>
      </c>
      <c r="AY111" s="257" t="s">
        <v>139</v>
      </c>
    </row>
    <row r="112" s="2" customFormat="1" ht="14.4" customHeight="1">
      <c r="A112" s="41"/>
      <c r="B112" s="42"/>
      <c r="C112" s="217" t="s">
        <v>153</v>
      </c>
      <c r="D112" s="217" t="s">
        <v>142</v>
      </c>
      <c r="E112" s="218" t="s">
        <v>776</v>
      </c>
      <c r="F112" s="219" t="s">
        <v>777</v>
      </c>
      <c r="G112" s="220" t="s">
        <v>330</v>
      </c>
      <c r="H112" s="221">
        <v>83.926000000000002</v>
      </c>
      <c r="I112" s="222"/>
      <c r="J112" s="223">
        <f>ROUND(I112*H112,2)</f>
        <v>0</v>
      </c>
      <c r="K112" s="219" t="s">
        <v>145</v>
      </c>
      <c r="L112" s="47"/>
      <c r="M112" s="224" t="s">
        <v>80</v>
      </c>
      <c r="N112" s="225" t="s">
        <v>52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0.23499999999999999</v>
      </c>
      <c r="T112" s="227">
        <f>S112*H112</f>
        <v>19.72261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153</v>
      </c>
      <c r="AT112" s="228" t="s">
        <v>142</v>
      </c>
      <c r="AU112" s="228" t="s">
        <v>92</v>
      </c>
      <c r="AY112" s="19" t="s">
        <v>139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90</v>
      </c>
      <c r="BK112" s="229">
        <f>ROUND(I112*H112,2)</f>
        <v>0</v>
      </c>
      <c r="BL112" s="19" t="s">
        <v>153</v>
      </c>
      <c r="BM112" s="228" t="s">
        <v>778</v>
      </c>
    </row>
    <row r="113" s="2" customFormat="1">
      <c r="A113" s="41"/>
      <c r="B113" s="42"/>
      <c r="C113" s="43"/>
      <c r="D113" s="230" t="s">
        <v>148</v>
      </c>
      <c r="E113" s="43"/>
      <c r="F113" s="231" t="s">
        <v>779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148</v>
      </c>
      <c r="AU113" s="19" t="s">
        <v>92</v>
      </c>
    </row>
    <row r="114" s="2" customFormat="1">
      <c r="A114" s="41"/>
      <c r="B114" s="42"/>
      <c r="C114" s="43"/>
      <c r="D114" s="230" t="s">
        <v>149</v>
      </c>
      <c r="E114" s="43"/>
      <c r="F114" s="235" t="s">
        <v>780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149</v>
      </c>
      <c r="AU114" s="19" t="s">
        <v>92</v>
      </c>
    </row>
    <row r="115" s="15" customFormat="1">
      <c r="A115" s="15"/>
      <c r="B115" s="261"/>
      <c r="C115" s="262"/>
      <c r="D115" s="230" t="s">
        <v>151</v>
      </c>
      <c r="E115" s="263" t="s">
        <v>80</v>
      </c>
      <c r="F115" s="264" t="s">
        <v>781</v>
      </c>
      <c r="G115" s="262"/>
      <c r="H115" s="263" t="s">
        <v>80</v>
      </c>
      <c r="I115" s="265"/>
      <c r="J115" s="262"/>
      <c r="K115" s="262"/>
      <c r="L115" s="266"/>
      <c r="M115" s="267"/>
      <c r="N115" s="268"/>
      <c r="O115" s="268"/>
      <c r="P115" s="268"/>
      <c r="Q115" s="268"/>
      <c r="R115" s="268"/>
      <c r="S115" s="268"/>
      <c r="T115" s="26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0" t="s">
        <v>151</v>
      </c>
      <c r="AU115" s="270" t="s">
        <v>92</v>
      </c>
      <c r="AV115" s="15" t="s">
        <v>90</v>
      </c>
      <c r="AW115" s="15" t="s">
        <v>42</v>
      </c>
      <c r="AX115" s="15" t="s">
        <v>82</v>
      </c>
      <c r="AY115" s="270" t="s">
        <v>139</v>
      </c>
    </row>
    <row r="116" s="13" customFormat="1">
      <c r="A116" s="13"/>
      <c r="B116" s="236"/>
      <c r="C116" s="237"/>
      <c r="D116" s="230" t="s">
        <v>151</v>
      </c>
      <c r="E116" s="238" t="s">
        <v>80</v>
      </c>
      <c r="F116" s="239" t="s">
        <v>782</v>
      </c>
      <c r="G116" s="237"/>
      <c r="H116" s="240">
        <v>26.616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151</v>
      </c>
      <c r="AU116" s="246" t="s">
        <v>92</v>
      </c>
      <c r="AV116" s="13" t="s">
        <v>92</v>
      </c>
      <c r="AW116" s="13" t="s">
        <v>42</v>
      </c>
      <c r="AX116" s="13" t="s">
        <v>82</v>
      </c>
      <c r="AY116" s="246" t="s">
        <v>139</v>
      </c>
    </row>
    <row r="117" s="15" customFormat="1">
      <c r="A117" s="15"/>
      <c r="B117" s="261"/>
      <c r="C117" s="262"/>
      <c r="D117" s="230" t="s">
        <v>151</v>
      </c>
      <c r="E117" s="263" t="s">
        <v>80</v>
      </c>
      <c r="F117" s="264" t="s">
        <v>783</v>
      </c>
      <c r="G117" s="262"/>
      <c r="H117" s="263" t="s">
        <v>80</v>
      </c>
      <c r="I117" s="265"/>
      <c r="J117" s="262"/>
      <c r="K117" s="262"/>
      <c r="L117" s="266"/>
      <c r="M117" s="267"/>
      <c r="N117" s="268"/>
      <c r="O117" s="268"/>
      <c r="P117" s="268"/>
      <c r="Q117" s="268"/>
      <c r="R117" s="268"/>
      <c r="S117" s="268"/>
      <c r="T117" s="26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70" t="s">
        <v>151</v>
      </c>
      <c r="AU117" s="270" t="s">
        <v>92</v>
      </c>
      <c r="AV117" s="15" t="s">
        <v>90</v>
      </c>
      <c r="AW117" s="15" t="s">
        <v>42</v>
      </c>
      <c r="AX117" s="15" t="s">
        <v>82</v>
      </c>
      <c r="AY117" s="270" t="s">
        <v>139</v>
      </c>
    </row>
    <row r="118" s="13" customFormat="1">
      <c r="A118" s="13"/>
      <c r="B118" s="236"/>
      <c r="C118" s="237"/>
      <c r="D118" s="230" t="s">
        <v>151</v>
      </c>
      <c r="E118" s="238" t="s">
        <v>80</v>
      </c>
      <c r="F118" s="239" t="s">
        <v>784</v>
      </c>
      <c r="G118" s="237"/>
      <c r="H118" s="240">
        <v>57.310000000000002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151</v>
      </c>
      <c r="AU118" s="246" t="s">
        <v>92</v>
      </c>
      <c r="AV118" s="13" t="s">
        <v>92</v>
      </c>
      <c r="AW118" s="13" t="s">
        <v>42</v>
      </c>
      <c r="AX118" s="13" t="s">
        <v>82</v>
      </c>
      <c r="AY118" s="246" t="s">
        <v>139</v>
      </c>
    </row>
    <row r="119" s="14" customFormat="1">
      <c r="A119" s="14"/>
      <c r="B119" s="247"/>
      <c r="C119" s="248"/>
      <c r="D119" s="230" t="s">
        <v>151</v>
      </c>
      <c r="E119" s="249" t="s">
        <v>80</v>
      </c>
      <c r="F119" s="250" t="s">
        <v>152</v>
      </c>
      <c r="G119" s="248"/>
      <c r="H119" s="251">
        <v>83.926000000000002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151</v>
      </c>
      <c r="AU119" s="257" t="s">
        <v>92</v>
      </c>
      <c r="AV119" s="14" t="s">
        <v>153</v>
      </c>
      <c r="AW119" s="14" t="s">
        <v>42</v>
      </c>
      <c r="AX119" s="14" t="s">
        <v>90</v>
      </c>
      <c r="AY119" s="257" t="s">
        <v>139</v>
      </c>
    </row>
    <row r="120" s="2" customFormat="1" ht="14.4" customHeight="1">
      <c r="A120" s="41"/>
      <c r="B120" s="42"/>
      <c r="C120" s="217" t="s">
        <v>138</v>
      </c>
      <c r="D120" s="217" t="s">
        <v>142</v>
      </c>
      <c r="E120" s="218" t="s">
        <v>785</v>
      </c>
      <c r="F120" s="219" t="s">
        <v>786</v>
      </c>
      <c r="G120" s="220" t="s">
        <v>330</v>
      </c>
      <c r="H120" s="221">
        <v>8.5</v>
      </c>
      <c r="I120" s="222"/>
      <c r="J120" s="223">
        <f>ROUND(I120*H120,2)</f>
        <v>0</v>
      </c>
      <c r="K120" s="219" t="s">
        <v>145</v>
      </c>
      <c r="L120" s="47"/>
      <c r="M120" s="224" t="s">
        <v>80</v>
      </c>
      <c r="N120" s="225" t="s">
        <v>52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0.26000000000000001</v>
      </c>
      <c r="T120" s="227">
        <f>S120*H120</f>
        <v>2.21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153</v>
      </c>
      <c r="AT120" s="228" t="s">
        <v>142</v>
      </c>
      <c r="AU120" s="228" t="s">
        <v>92</v>
      </c>
      <c r="AY120" s="19" t="s">
        <v>139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90</v>
      </c>
      <c r="BK120" s="229">
        <f>ROUND(I120*H120,2)</f>
        <v>0</v>
      </c>
      <c r="BL120" s="19" t="s">
        <v>153</v>
      </c>
      <c r="BM120" s="228" t="s">
        <v>787</v>
      </c>
    </row>
    <row r="121" s="2" customFormat="1">
      <c r="A121" s="41"/>
      <c r="B121" s="42"/>
      <c r="C121" s="43"/>
      <c r="D121" s="230" t="s">
        <v>148</v>
      </c>
      <c r="E121" s="43"/>
      <c r="F121" s="231" t="s">
        <v>788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148</v>
      </c>
      <c r="AU121" s="19" t="s">
        <v>92</v>
      </c>
    </row>
    <row r="122" s="2" customFormat="1">
      <c r="A122" s="41"/>
      <c r="B122" s="42"/>
      <c r="C122" s="43"/>
      <c r="D122" s="230" t="s">
        <v>149</v>
      </c>
      <c r="E122" s="43"/>
      <c r="F122" s="235" t="s">
        <v>789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149</v>
      </c>
      <c r="AU122" s="19" t="s">
        <v>92</v>
      </c>
    </row>
    <row r="123" s="13" customFormat="1">
      <c r="A123" s="13"/>
      <c r="B123" s="236"/>
      <c r="C123" s="237"/>
      <c r="D123" s="230" t="s">
        <v>151</v>
      </c>
      <c r="E123" s="238" t="s">
        <v>80</v>
      </c>
      <c r="F123" s="239" t="s">
        <v>790</v>
      </c>
      <c r="G123" s="237"/>
      <c r="H123" s="240">
        <v>8.5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151</v>
      </c>
      <c r="AU123" s="246" t="s">
        <v>92</v>
      </c>
      <c r="AV123" s="13" t="s">
        <v>92</v>
      </c>
      <c r="AW123" s="13" t="s">
        <v>42</v>
      </c>
      <c r="AX123" s="13" t="s">
        <v>82</v>
      </c>
      <c r="AY123" s="246" t="s">
        <v>139</v>
      </c>
    </row>
    <row r="124" s="14" customFormat="1">
      <c r="A124" s="14"/>
      <c r="B124" s="247"/>
      <c r="C124" s="248"/>
      <c r="D124" s="230" t="s">
        <v>151</v>
      </c>
      <c r="E124" s="249" t="s">
        <v>80</v>
      </c>
      <c r="F124" s="250" t="s">
        <v>152</v>
      </c>
      <c r="G124" s="248"/>
      <c r="H124" s="251">
        <v>8.5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151</v>
      </c>
      <c r="AU124" s="257" t="s">
        <v>92</v>
      </c>
      <c r="AV124" s="14" t="s">
        <v>153</v>
      </c>
      <c r="AW124" s="14" t="s">
        <v>42</v>
      </c>
      <c r="AX124" s="14" t="s">
        <v>90</v>
      </c>
      <c r="AY124" s="257" t="s">
        <v>139</v>
      </c>
    </row>
    <row r="125" s="2" customFormat="1" ht="14.4" customHeight="1">
      <c r="A125" s="41"/>
      <c r="B125" s="42"/>
      <c r="C125" s="217" t="s">
        <v>172</v>
      </c>
      <c r="D125" s="217" t="s">
        <v>142</v>
      </c>
      <c r="E125" s="218" t="s">
        <v>791</v>
      </c>
      <c r="F125" s="219" t="s">
        <v>792</v>
      </c>
      <c r="G125" s="220" t="s">
        <v>330</v>
      </c>
      <c r="H125" s="221">
        <v>476.94999999999999</v>
      </c>
      <c r="I125" s="222"/>
      <c r="J125" s="223">
        <f>ROUND(I125*H125,2)</f>
        <v>0</v>
      </c>
      <c r="K125" s="219" t="s">
        <v>145</v>
      </c>
      <c r="L125" s="47"/>
      <c r="M125" s="224" t="s">
        <v>80</v>
      </c>
      <c r="N125" s="225" t="s">
        <v>52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0.44</v>
      </c>
      <c r="T125" s="227">
        <f>S125*H125</f>
        <v>209.858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153</v>
      </c>
      <c r="AT125" s="228" t="s">
        <v>142</v>
      </c>
      <c r="AU125" s="228" t="s">
        <v>92</v>
      </c>
      <c r="AY125" s="19" t="s">
        <v>139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90</v>
      </c>
      <c r="BK125" s="229">
        <f>ROUND(I125*H125,2)</f>
        <v>0</v>
      </c>
      <c r="BL125" s="19" t="s">
        <v>153</v>
      </c>
      <c r="BM125" s="228" t="s">
        <v>793</v>
      </c>
    </row>
    <row r="126" s="2" customFormat="1">
      <c r="A126" s="41"/>
      <c r="B126" s="42"/>
      <c r="C126" s="43"/>
      <c r="D126" s="230" t="s">
        <v>148</v>
      </c>
      <c r="E126" s="43"/>
      <c r="F126" s="231" t="s">
        <v>794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148</v>
      </c>
      <c r="AU126" s="19" t="s">
        <v>92</v>
      </c>
    </row>
    <row r="127" s="2" customFormat="1">
      <c r="A127" s="41"/>
      <c r="B127" s="42"/>
      <c r="C127" s="43"/>
      <c r="D127" s="230" t="s">
        <v>149</v>
      </c>
      <c r="E127" s="43"/>
      <c r="F127" s="235" t="s">
        <v>795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149</v>
      </c>
      <c r="AU127" s="19" t="s">
        <v>92</v>
      </c>
    </row>
    <row r="128" s="13" customFormat="1">
      <c r="A128" s="13"/>
      <c r="B128" s="236"/>
      <c r="C128" s="237"/>
      <c r="D128" s="230" t="s">
        <v>151</v>
      </c>
      <c r="E128" s="238" t="s">
        <v>80</v>
      </c>
      <c r="F128" s="239" t="s">
        <v>796</v>
      </c>
      <c r="G128" s="237"/>
      <c r="H128" s="240">
        <v>153.18600000000001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151</v>
      </c>
      <c r="AU128" s="246" t="s">
        <v>92</v>
      </c>
      <c r="AV128" s="13" t="s">
        <v>92</v>
      </c>
      <c r="AW128" s="13" t="s">
        <v>42</v>
      </c>
      <c r="AX128" s="13" t="s">
        <v>82</v>
      </c>
      <c r="AY128" s="246" t="s">
        <v>139</v>
      </c>
    </row>
    <row r="129" s="13" customFormat="1">
      <c r="A129" s="13"/>
      <c r="B129" s="236"/>
      <c r="C129" s="237"/>
      <c r="D129" s="230" t="s">
        <v>151</v>
      </c>
      <c r="E129" s="238" t="s">
        <v>80</v>
      </c>
      <c r="F129" s="239" t="s">
        <v>797</v>
      </c>
      <c r="G129" s="237"/>
      <c r="H129" s="240">
        <v>95.849999999999994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151</v>
      </c>
      <c r="AU129" s="246" t="s">
        <v>92</v>
      </c>
      <c r="AV129" s="13" t="s">
        <v>92</v>
      </c>
      <c r="AW129" s="13" t="s">
        <v>42</v>
      </c>
      <c r="AX129" s="13" t="s">
        <v>82</v>
      </c>
      <c r="AY129" s="246" t="s">
        <v>139</v>
      </c>
    </row>
    <row r="130" s="13" customFormat="1">
      <c r="A130" s="13"/>
      <c r="B130" s="236"/>
      <c r="C130" s="237"/>
      <c r="D130" s="230" t="s">
        <v>151</v>
      </c>
      <c r="E130" s="238" t="s">
        <v>80</v>
      </c>
      <c r="F130" s="239" t="s">
        <v>798</v>
      </c>
      <c r="G130" s="237"/>
      <c r="H130" s="240">
        <v>163.934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151</v>
      </c>
      <c r="AU130" s="246" t="s">
        <v>92</v>
      </c>
      <c r="AV130" s="13" t="s">
        <v>92</v>
      </c>
      <c r="AW130" s="13" t="s">
        <v>42</v>
      </c>
      <c r="AX130" s="13" t="s">
        <v>82</v>
      </c>
      <c r="AY130" s="246" t="s">
        <v>139</v>
      </c>
    </row>
    <row r="131" s="13" customFormat="1">
      <c r="A131" s="13"/>
      <c r="B131" s="236"/>
      <c r="C131" s="237"/>
      <c r="D131" s="230" t="s">
        <v>151</v>
      </c>
      <c r="E131" s="238" t="s">
        <v>80</v>
      </c>
      <c r="F131" s="239" t="s">
        <v>799</v>
      </c>
      <c r="G131" s="237"/>
      <c r="H131" s="240">
        <v>50.670000000000002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151</v>
      </c>
      <c r="AU131" s="246" t="s">
        <v>92</v>
      </c>
      <c r="AV131" s="13" t="s">
        <v>92</v>
      </c>
      <c r="AW131" s="13" t="s">
        <v>42</v>
      </c>
      <c r="AX131" s="13" t="s">
        <v>82</v>
      </c>
      <c r="AY131" s="246" t="s">
        <v>139</v>
      </c>
    </row>
    <row r="132" s="13" customFormat="1">
      <c r="A132" s="13"/>
      <c r="B132" s="236"/>
      <c r="C132" s="237"/>
      <c r="D132" s="230" t="s">
        <v>151</v>
      </c>
      <c r="E132" s="238" t="s">
        <v>80</v>
      </c>
      <c r="F132" s="239" t="s">
        <v>800</v>
      </c>
      <c r="G132" s="237"/>
      <c r="H132" s="240">
        <v>10.310000000000001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151</v>
      </c>
      <c r="AU132" s="246" t="s">
        <v>92</v>
      </c>
      <c r="AV132" s="13" t="s">
        <v>92</v>
      </c>
      <c r="AW132" s="13" t="s">
        <v>42</v>
      </c>
      <c r="AX132" s="13" t="s">
        <v>82</v>
      </c>
      <c r="AY132" s="246" t="s">
        <v>139</v>
      </c>
    </row>
    <row r="133" s="13" customFormat="1">
      <c r="A133" s="13"/>
      <c r="B133" s="236"/>
      <c r="C133" s="237"/>
      <c r="D133" s="230" t="s">
        <v>151</v>
      </c>
      <c r="E133" s="238" t="s">
        <v>80</v>
      </c>
      <c r="F133" s="239" t="s">
        <v>801</v>
      </c>
      <c r="G133" s="237"/>
      <c r="H133" s="240">
        <v>3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151</v>
      </c>
      <c r="AU133" s="246" t="s">
        <v>92</v>
      </c>
      <c r="AV133" s="13" t="s">
        <v>92</v>
      </c>
      <c r="AW133" s="13" t="s">
        <v>42</v>
      </c>
      <c r="AX133" s="13" t="s">
        <v>82</v>
      </c>
      <c r="AY133" s="246" t="s">
        <v>139</v>
      </c>
    </row>
    <row r="134" s="14" customFormat="1">
      <c r="A134" s="14"/>
      <c r="B134" s="247"/>
      <c r="C134" s="248"/>
      <c r="D134" s="230" t="s">
        <v>151</v>
      </c>
      <c r="E134" s="249" t="s">
        <v>80</v>
      </c>
      <c r="F134" s="250" t="s">
        <v>152</v>
      </c>
      <c r="G134" s="248"/>
      <c r="H134" s="251">
        <v>476.94999999999999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151</v>
      </c>
      <c r="AU134" s="257" t="s">
        <v>92</v>
      </c>
      <c r="AV134" s="14" t="s">
        <v>153</v>
      </c>
      <c r="AW134" s="14" t="s">
        <v>42</v>
      </c>
      <c r="AX134" s="14" t="s">
        <v>90</v>
      </c>
      <c r="AY134" s="257" t="s">
        <v>139</v>
      </c>
    </row>
    <row r="135" s="2" customFormat="1" ht="14.4" customHeight="1">
      <c r="A135" s="41"/>
      <c r="B135" s="42"/>
      <c r="C135" s="217" t="s">
        <v>177</v>
      </c>
      <c r="D135" s="217" t="s">
        <v>142</v>
      </c>
      <c r="E135" s="218" t="s">
        <v>802</v>
      </c>
      <c r="F135" s="219" t="s">
        <v>803</v>
      </c>
      <c r="G135" s="220" t="s">
        <v>330</v>
      </c>
      <c r="H135" s="221">
        <v>385.74900000000002</v>
      </c>
      <c r="I135" s="222"/>
      <c r="J135" s="223">
        <f>ROUND(I135*H135,2)</f>
        <v>0</v>
      </c>
      <c r="K135" s="219" t="s">
        <v>145</v>
      </c>
      <c r="L135" s="47"/>
      <c r="M135" s="224" t="s">
        <v>80</v>
      </c>
      <c r="N135" s="225" t="s">
        <v>52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0.098000000000000004</v>
      </c>
      <c r="T135" s="227">
        <f>S135*H135</f>
        <v>37.803402000000006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153</v>
      </c>
      <c r="AT135" s="228" t="s">
        <v>142</v>
      </c>
      <c r="AU135" s="228" t="s">
        <v>92</v>
      </c>
      <c r="AY135" s="19" t="s">
        <v>139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90</v>
      </c>
      <c r="BK135" s="229">
        <f>ROUND(I135*H135,2)</f>
        <v>0</v>
      </c>
      <c r="BL135" s="19" t="s">
        <v>153</v>
      </c>
      <c r="BM135" s="228" t="s">
        <v>804</v>
      </c>
    </row>
    <row r="136" s="2" customFormat="1">
      <c r="A136" s="41"/>
      <c r="B136" s="42"/>
      <c r="C136" s="43"/>
      <c r="D136" s="230" t="s">
        <v>148</v>
      </c>
      <c r="E136" s="43"/>
      <c r="F136" s="231" t="s">
        <v>805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148</v>
      </c>
      <c r="AU136" s="19" t="s">
        <v>92</v>
      </c>
    </row>
    <row r="137" s="2" customFormat="1">
      <c r="A137" s="41"/>
      <c r="B137" s="42"/>
      <c r="C137" s="43"/>
      <c r="D137" s="230" t="s">
        <v>149</v>
      </c>
      <c r="E137" s="43"/>
      <c r="F137" s="235" t="s">
        <v>806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149</v>
      </c>
      <c r="AU137" s="19" t="s">
        <v>92</v>
      </c>
    </row>
    <row r="138" s="13" customFormat="1">
      <c r="A138" s="13"/>
      <c r="B138" s="236"/>
      <c r="C138" s="237"/>
      <c r="D138" s="230" t="s">
        <v>151</v>
      </c>
      <c r="E138" s="238" t="s">
        <v>80</v>
      </c>
      <c r="F138" s="239" t="s">
        <v>807</v>
      </c>
      <c r="G138" s="237"/>
      <c r="H138" s="240">
        <v>61.984999999999999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151</v>
      </c>
      <c r="AU138" s="246" t="s">
        <v>92</v>
      </c>
      <c r="AV138" s="13" t="s">
        <v>92</v>
      </c>
      <c r="AW138" s="13" t="s">
        <v>42</v>
      </c>
      <c r="AX138" s="13" t="s">
        <v>82</v>
      </c>
      <c r="AY138" s="246" t="s">
        <v>139</v>
      </c>
    </row>
    <row r="139" s="13" customFormat="1">
      <c r="A139" s="13"/>
      <c r="B139" s="236"/>
      <c r="C139" s="237"/>
      <c r="D139" s="230" t="s">
        <v>151</v>
      </c>
      <c r="E139" s="238" t="s">
        <v>80</v>
      </c>
      <c r="F139" s="239" t="s">
        <v>797</v>
      </c>
      <c r="G139" s="237"/>
      <c r="H139" s="240">
        <v>95.849999999999994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151</v>
      </c>
      <c r="AU139" s="246" t="s">
        <v>92</v>
      </c>
      <c r="AV139" s="13" t="s">
        <v>92</v>
      </c>
      <c r="AW139" s="13" t="s">
        <v>42</v>
      </c>
      <c r="AX139" s="13" t="s">
        <v>82</v>
      </c>
      <c r="AY139" s="246" t="s">
        <v>139</v>
      </c>
    </row>
    <row r="140" s="13" customFormat="1">
      <c r="A140" s="13"/>
      <c r="B140" s="236"/>
      <c r="C140" s="237"/>
      <c r="D140" s="230" t="s">
        <v>151</v>
      </c>
      <c r="E140" s="238" t="s">
        <v>80</v>
      </c>
      <c r="F140" s="239" t="s">
        <v>798</v>
      </c>
      <c r="G140" s="237"/>
      <c r="H140" s="240">
        <v>163.934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151</v>
      </c>
      <c r="AU140" s="246" t="s">
        <v>92</v>
      </c>
      <c r="AV140" s="13" t="s">
        <v>92</v>
      </c>
      <c r="AW140" s="13" t="s">
        <v>42</v>
      </c>
      <c r="AX140" s="13" t="s">
        <v>82</v>
      </c>
      <c r="AY140" s="246" t="s">
        <v>139</v>
      </c>
    </row>
    <row r="141" s="13" customFormat="1">
      <c r="A141" s="13"/>
      <c r="B141" s="236"/>
      <c r="C141" s="237"/>
      <c r="D141" s="230" t="s">
        <v>151</v>
      </c>
      <c r="E141" s="238" t="s">
        <v>80</v>
      </c>
      <c r="F141" s="239" t="s">
        <v>799</v>
      </c>
      <c r="G141" s="237"/>
      <c r="H141" s="240">
        <v>50.670000000000002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151</v>
      </c>
      <c r="AU141" s="246" t="s">
        <v>92</v>
      </c>
      <c r="AV141" s="13" t="s">
        <v>92</v>
      </c>
      <c r="AW141" s="13" t="s">
        <v>42</v>
      </c>
      <c r="AX141" s="13" t="s">
        <v>82</v>
      </c>
      <c r="AY141" s="246" t="s">
        <v>139</v>
      </c>
    </row>
    <row r="142" s="13" customFormat="1">
      <c r="A142" s="13"/>
      <c r="B142" s="236"/>
      <c r="C142" s="237"/>
      <c r="D142" s="230" t="s">
        <v>151</v>
      </c>
      <c r="E142" s="238" t="s">
        <v>80</v>
      </c>
      <c r="F142" s="239" t="s">
        <v>800</v>
      </c>
      <c r="G142" s="237"/>
      <c r="H142" s="240">
        <v>10.310000000000001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151</v>
      </c>
      <c r="AU142" s="246" t="s">
        <v>92</v>
      </c>
      <c r="AV142" s="13" t="s">
        <v>92</v>
      </c>
      <c r="AW142" s="13" t="s">
        <v>42</v>
      </c>
      <c r="AX142" s="13" t="s">
        <v>82</v>
      </c>
      <c r="AY142" s="246" t="s">
        <v>139</v>
      </c>
    </row>
    <row r="143" s="13" customFormat="1">
      <c r="A143" s="13"/>
      <c r="B143" s="236"/>
      <c r="C143" s="237"/>
      <c r="D143" s="230" t="s">
        <v>151</v>
      </c>
      <c r="E143" s="238" t="s">
        <v>80</v>
      </c>
      <c r="F143" s="239" t="s">
        <v>801</v>
      </c>
      <c r="G143" s="237"/>
      <c r="H143" s="240">
        <v>3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151</v>
      </c>
      <c r="AU143" s="246" t="s">
        <v>92</v>
      </c>
      <c r="AV143" s="13" t="s">
        <v>92</v>
      </c>
      <c r="AW143" s="13" t="s">
        <v>42</v>
      </c>
      <c r="AX143" s="13" t="s">
        <v>82</v>
      </c>
      <c r="AY143" s="246" t="s">
        <v>139</v>
      </c>
    </row>
    <row r="144" s="14" customFormat="1">
      <c r="A144" s="14"/>
      <c r="B144" s="247"/>
      <c r="C144" s="248"/>
      <c r="D144" s="230" t="s">
        <v>151</v>
      </c>
      <c r="E144" s="249" t="s">
        <v>80</v>
      </c>
      <c r="F144" s="250" t="s">
        <v>152</v>
      </c>
      <c r="G144" s="248"/>
      <c r="H144" s="251">
        <v>385.74900000000002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151</v>
      </c>
      <c r="AU144" s="257" t="s">
        <v>92</v>
      </c>
      <c r="AV144" s="14" t="s">
        <v>153</v>
      </c>
      <c r="AW144" s="14" t="s">
        <v>42</v>
      </c>
      <c r="AX144" s="14" t="s">
        <v>90</v>
      </c>
      <c r="AY144" s="257" t="s">
        <v>139</v>
      </c>
    </row>
    <row r="145" s="2" customFormat="1" ht="14.4" customHeight="1">
      <c r="A145" s="41"/>
      <c r="B145" s="42"/>
      <c r="C145" s="217" t="s">
        <v>182</v>
      </c>
      <c r="D145" s="217" t="s">
        <v>142</v>
      </c>
      <c r="E145" s="218" t="s">
        <v>808</v>
      </c>
      <c r="F145" s="219" t="s">
        <v>809</v>
      </c>
      <c r="G145" s="220" t="s">
        <v>330</v>
      </c>
      <c r="H145" s="221">
        <v>385.74900000000002</v>
      </c>
      <c r="I145" s="222"/>
      <c r="J145" s="223">
        <f>ROUND(I145*H145,2)</f>
        <v>0</v>
      </c>
      <c r="K145" s="219" t="s">
        <v>145</v>
      </c>
      <c r="L145" s="47"/>
      <c r="M145" s="224" t="s">
        <v>80</v>
      </c>
      <c r="N145" s="225" t="s">
        <v>52</v>
      </c>
      <c r="O145" s="87"/>
      <c r="P145" s="226">
        <f>O145*H145</f>
        <v>0</v>
      </c>
      <c r="Q145" s="226">
        <v>6.0000000000000002E-05</v>
      </c>
      <c r="R145" s="226">
        <f>Q145*H145</f>
        <v>0.023144940000000003</v>
      </c>
      <c r="S145" s="226">
        <v>0.128</v>
      </c>
      <c r="T145" s="227">
        <f>S145*H145</f>
        <v>49.375872000000001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153</v>
      </c>
      <c r="AT145" s="228" t="s">
        <v>142</v>
      </c>
      <c r="AU145" s="228" t="s">
        <v>92</v>
      </c>
      <c r="AY145" s="19" t="s">
        <v>139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90</v>
      </c>
      <c r="BK145" s="229">
        <f>ROUND(I145*H145,2)</f>
        <v>0</v>
      </c>
      <c r="BL145" s="19" t="s">
        <v>153</v>
      </c>
      <c r="BM145" s="228" t="s">
        <v>810</v>
      </c>
    </row>
    <row r="146" s="2" customFormat="1">
      <c r="A146" s="41"/>
      <c r="B146" s="42"/>
      <c r="C146" s="43"/>
      <c r="D146" s="230" t="s">
        <v>148</v>
      </c>
      <c r="E146" s="43"/>
      <c r="F146" s="231" t="s">
        <v>811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148</v>
      </c>
      <c r="AU146" s="19" t="s">
        <v>92</v>
      </c>
    </row>
    <row r="147" s="2" customFormat="1">
      <c r="A147" s="41"/>
      <c r="B147" s="42"/>
      <c r="C147" s="43"/>
      <c r="D147" s="230" t="s">
        <v>149</v>
      </c>
      <c r="E147" s="43"/>
      <c r="F147" s="235" t="s">
        <v>812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149</v>
      </c>
      <c r="AU147" s="19" t="s">
        <v>92</v>
      </c>
    </row>
    <row r="148" s="13" customFormat="1">
      <c r="A148" s="13"/>
      <c r="B148" s="236"/>
      <c r="C148" s="237"/>
      <c r="D148" s="230" t="s">
        <v>151</v>
      </c>
      <c r="E148" s="238" t="s">
        <v>80</v>
      </c>
      <c r="F148" s="239" t="s">
        <v>807</v>
      </c>
      <c r="G148" s="237"/>
      <c r="H148" s="240">
        <v>61.984999999999999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151</v>
      </c>
      <c r="AU148" s="246" t="s">
        <v>92</v>
      </c>
      <c r="AV148" s="13" t="s">
        <v>92</v>
      </c>
      <c r="AW148" s="13" t="s">
        <v>42</v>
      </c>
      <c r="AX148" s="13" t="s">
        <v>82</v>
      </c>
      <c r="AY148" s="246" t="s">
        <v>139</v>
      </c>
    </row>
    <row r="149" s="13" customFormat="1">
      <c r="A149" s="13"/>
      <c r="B149" s="236"/>
      <c r="C149" s="237"/>
      <c r="D149" s="230" t="s">
        <v>151</v>
      </c>
      <c r="E149" s="238" t="s">
        <v>80</v>
      </c>
      <c r="F149" s="239" t="s">
        <v>797</v>
      </c>
      <c r="G149" s="237"/>
      <c r="H149" s="240">
        <v>95.849999999999994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151</v>
      </c>
      <c r="AU149" s="246" t="s">
        <v>92</v>
      </c>
      <c r="AV149" s="13" t="s">
        <v>92</v>
      </c>
      <c r="AW149" s="13" t="s">
        <v>42</v>
      </c>
      <c r="AX149" s="13" t="s">
        <v>82</v>
      </c>
      <c r="AY149" s="246" t="s">
        <v>139</v>
      </c>
    </row>
    <row r="150" s="13" customFormat="1">
      <c r="A150" s="13"/>
      <c r="B150" s="236"/>
      <c r="C150" s="237"/>
      <c r="D150" s="230" t="s">
        <v>151</v>
      </c>
      <c r="E150" s="238" t="s">
        <v>80</v>
      </c>
      <c r="F150" s="239" t="s">
        <v>798</v>
      </c>
      <c r="G150" s="237"/>
      <c r="H150" s="240">
        <v>163.934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151</v>
      </c>
      <c r="AU150" s="246" t="s">
        <v>92</v>
      </c>
      <c r="AV150" s="13" t="s">
        <v>92</v>
      </c>
      <c r="AW150" s="13" t="s">
        <v>42</v>
      </c>
      <c r="AX150" s="13" t="s">
        <v>82</v>
      </c>
      <c r="AY150" s="246" t="s">
        <v>139</v>
      </c>
    </row>
    <row r="151" s="13" customFormat="1">
      <c r="A151" s="13"/>
      <c r="B151" s="236"/>
      <c r="C151" s="237"/>
      <c r="D151" s="230" t="s">
        <v>151</v>
      </c>
      <c r="E151" s="238" t="s">
        <v>80</v>
      </c>
      <c r="F151" s="239" t="s">
        <v>799</v>
      </c>
      <c r="G151" s="237"/>
      <c r="H151" s="240">
        <v>50.670000000000002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151</v>
      </c>
      <c r="AU151" s="246" t="s">
        <v>92</v>
      </c>
      <c r="AV151" s="13" t="s">
        <v>92</v>
      </c>
      <c r="AW151" s="13" t="s">
        <v>42</v>
      </c>
      <c r="AX151" s="13" t="s">
        <v>82</v>
      </c>
      <c r="AY151" s="246" t="s">
        <v>139</v>
      </c>
    </row>
    <row r="152" s="13" customFormat="1">
      <c r="A152" s="13"/>
      <c r="B152" s="236"/>
      <c r="C152" s="237"/>
      <c r="D152" s="230" t="s">
        <v>151</v>
      </c>
      <c r="E152" s="238" t="s">
        <v>80</v>
      </c>
      <c r="F152" s="239" t="s">
        <v>800</v>
      </c>
      <c r="G152" s="237"/>
      <c r="H152" s="240">
        <v>10.310000000000001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151</v>
      </c>
      <c r="AU152" s="246" t="s">
        <v>92</v>
      </c>
      <c r="AV152" s="13" t="s">
        <v>92</v>
      </c>
      <c r="AW152" s="13" t="s">
        <v>42</v>
      </c>
      <c r="AX152" s="13" t="s">
        <v>82</v>
      </c>
      <c r="AY152" s="246" t="s">
        <v>139</v>
      </c>
    </row>
    <row r="153" s="13" customFormat="1">
      <c r="A153" s="13"/>
      <c r="B153" s="236"/>
      <c r="C153" s="237"/>
      <c r="D153" s="230" t="s">
        <v>151</v>
      </c>
      <c r="E153" s="238" t="s">
        <v>80</v>
      </c>
      <c r="F153" s="239" t="s">
        <v>801</v>
      </c>
      <c r="G153" s="237"/>
      <c r="H153" s="240">
        <v>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151</v>
      </c>
      <c r="AU153" s="246" t="s">
        <v>92</v>
      </c>
      <c r="AV153" s="13" t="s">
        <v>92</v>
      </c>
      <c r="AW153" s="13" t="s">
        <v>42</v>
      </c>
      <c r="AX153" s="13" t="s">
        <v>82</v>
      </c>
      <c r="AY153" s="246" t="s">
        <v>139</v>
      </c>
    </row>
    <row r="154" s="14" customFormat="1">
      <c r="A154" s="14"/>
      <c r="B154" s="247"/>
      <c r="C154" s="248"/>
      <c r="D154" s="230" t="s">
        <v>151</v>
      </c>
      <c r="E154" s="249" t="s">
        <v>80</v>
      </c>
      <c r="F154" s="250" t="s">
        <v>152</v>
      </c>
      <c r="G154" s="248"/>
      <c r="H154" s="251">
        <v>385.74900000000002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151</v>
      </c>
      <c r="AU154" s="257" t="s">
        <v>92</v>
      </c>
      <c r="AV154" s="14" t="s">
        <v>153</v>
      </c>
      <c r="AW154" s="14" t="s">
        <v>42</v>
      </c>
      <c r="AX154" s="14" t="s">
        <v>90</v>
      </c>
      <c r="AY154" s="257" t="s">
        <v>139</v>
      </c>
    </row>
    <row r="155" s="2" customFormat="1" ht="14.4" customHeight="1">
      <c r="A155" s="41"/>
      <c r="B155" s="42"/>
      <c r="C155" s="217" t="s">
        <v>187</v>
      </c>
      <c r="D155" s="217" t="s">
        <v>142</v>
      </c>
      <c r="E155" s="218" t="s">
        <v>813</v>
      </c>
      <c r="F155" s="219" t="s">
        <v>814</v>
      </c>
      <c r="G155" s="220" t="s">
        <v>396</v>
      </c>
      <c r="H155" s="221">
        <v>139</v>
      </c>
      <c r="I155" s="222"/>
      <c r="J155" s="223">
        <f>ROUND(I155*H155,2)</f>
        <v>0</v>
      </c>
      <c r="K155" s="219" t="s">
        <v>145</v>
      </c>
      <c r="L155" s="47"/>
      <c r="M155" s="224" t="s">
        <v>80</v>
      </c>
      <c r="N155" s="225" t="s">
        <v>52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0.040000000000000001</v>
      </c>
      <c r="T155" s="227">
        <f>S155*H155</f>
        <v>5.5600000000000005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153</v>
      </c>
      <c r="AT155" s="228" t="s">
        <v>142</v>
      </c>
      <c r="AU155" s="228" t="s">
        <v>92</v>
      </c>
      <c r="AY155" s="19" t="s">
        <v>139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90</v>
      </c>
      <c r="BK155" s="229">
        <f>ROUND(I155*H155,2)</f>
        <v>0</v>
      </c>
      <c r="BL155" s="19" t="s">
        <v>153</v>
      </c>
      <c r="BM155" s="228" t="s">
        <v>815</v>
      </c>
    </row>
    <row r="156" s="2" customFormat="1">
      <c r="A156" s="41"/>
      <c r="B156" s="42"/>
      <c r="C156" s="43"/>
      <c r="D156" s="230" t="s">
        <v>148</v>
      </c>
      <c r="E156" s="43"/>
      <c r="F156" s="231" t="s">
        <v>816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148</v>
      </c>
      <c r="AU156" s="19" t="s">
        <v>92</v>
      </c>
    </row>
    <row r="157" s="13" customFormat="1">
      <c r="A157" s="13"/>
      <c r="B157" s="236"/>
      <c r="C157" s="237"/>
      <c r="D157" s="230" t="s">
        <v>151</v>
      </c>
      <c r="E157" s="238" t="s">
        <v>80</v>
      </c>
      <c r="F157" s="239" t="s">
        <v>817</v>
      </c>
      <c r="G157" s="237"/>
      <c r="H157" s="240">
        <v>72.900000000000006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151</v>
      </c>
      <c r="AU157" s="246" t="s">
        <v>92</v>
      </c>
      <c r="AV157" s="13" t="s">
        <v>92</v>
      </c>
      <c r="AW157" s="13" t="s">
        <v>42</v>
      </c>
      <c r="AX157" s="13" t="s">
        <v>82</v>
      </c>
      <c r="AY157" s="246" t="s">
        <v>139</v>
      </c>
    </row>
    <row r="158" s="13" customFormat="1">
      <c r="A158" s="13"/>
      <c r="B158" s="236"/>
      <c r="C158" s="237"/>
      <c r="D158" s="230" t="s">
        <v>151</v>
      </c>
      <c r="E158" s="238" t="s">
        <v>80</v>
      </c>
      <c r="F158" s="239" t="s">
        <v>818</v>
      </c>
      <c r="G158" s="237"/>
      <c r="H158" s="240">
        <v>66.099999999999994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151</v>
      </c>
      <c r="AU158" s="246" t="s">
        <v>92</v>
      </c>
      <c r="AV158" s="13" t="s">
        <v>92</v>
      </c>
      <c r="AW158" s="13" t="s">
        <v>42</v>
      </c>
      <c r="AX158" s="13" t="s">
        <v>82</v>
      </c>
      <c r="AY158" s="246" t="s">
        <v>139</v>
      </c>
    </row>
    <row r="159" s="14" customFormat="1">
      <c r="A159" s="14"/>
      <c r="B159" s="247"/>
      <c r="C159" s="248"/>
      <c r="D159" s="230" t="s">
        <v>151</v>
      </c>
      <c r="E159" s="249" t="s">
        <v>80</v>
      </c>
      <c r="F159" s="250" t="s">
        <v>152</v>
      </c>
      <c r="G159" s="248"/>
      <c r="H159" s="251">
        <v>139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151</v>
      </c>
      <c r="AU159" s="257" t="s">
        <v>92</v>
      </c>
      <c r="AV159" s="14" t="s">
        <v>153</v>
      </c>
      <c r="AW159" s="14" t="s">
        <v>42</v>
      </c>
      <c r="AX159" s="14" t="s">
        <v>90</v>
      </c>
      <c r="AY159" s="257" t="s">
        <v>139</v>
      </c>
    </row>
    <row r="160" s="2" customFormat="1" ht="14.4" customHeight="1">
      <c r="A160" s="41"/>
      <c r="B160" s="42"/>
      <c r="C160" s="217" t="s">
        <v>192</v>
      </c>
      <c r="D160" s="217" t="s">
        <v>142</v>
      </c>
      <c r="E160" s="218" t="s">
        <v>819</v>
      </c>
      <c r="F160" s="219" t="s">
        <v>820</v>
      </c>
      <c r="G160" s="220" t="s">
        <v>330</v>
      </c>
      <c r="H160" s="221">
        <v>369.26499999999999</v>
      </c>
      <c r="I160" s="222"/>
      <c r="J160" s="223">
        <f>ROUND(I160*H160,2)</f>
        <v>0</v>
      </c>
      <c r="K160" s="219" t="s">
        <v>145</v>
      </c>
      <c r="L160" s="47"/>
      <c r="M160" s="224" t="s">
        <v>80</v>
      </c>
      <c r="N160" s="225" t="s">
        <v>52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153</v>
      </c>
      <c r="AT160" s="228" t="s">
        <v>142</v>
      </c>
      <c r="AU160" s="228" t="s">
        <v>92</v>
      </c>
      <c r="AY160" s="19" t="s">
        <v>139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90</v>
      </c>
      <c r="BK160" s="229">
        <f>ROUND(I160*H160,2)</f>
        <v>0</v>
      </c>
      <c r="BL160" s="19" t="s">
        <v>153</v>
      </c>
      <c r="BM160" s="228" t="s">
        <v>821</v>
      </c>
    </row>
    <row r="161" s="2" customFormat="1">
      <c r="A161" s="41"/>
      <c r="B161" s="42"/>
      <c r="C161" s="43"/>
      <c r="D161" s="230" t="s">
        <v>148</v>
      </c>
      <c r="E161" s="43"/>
      <c r="F161" s="231" t="s">
        <v>822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148</v>
      </c>
      <c r="AU161" s="19" t="s">
        <v>92</v>
      </c>
    </row>
    <row r="162" s="2" customFormat="1">
      <c r="A162" s="41"/>
      <c r="B162" s="42"/>
      <c r="C162" s="43"/>
      <c r="D162" s="230" t="s">
        <v>149</v>
      </c>
      <c r="E162" s="43"/>
      <c r="F162" s="235" t="s">
        <v>823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149</v>
      </c>
      <c r="AU162" s="19" t="s">
        <v>92</v>
      </c>
    </row>
    <row r="163" s="15" customFormat="1">
      <c r="A163" s="15"/>
      <c r="B163" s="261"/>
      <c r="C163" s="262"/>
      <c r="D163" s="230" t="s">
        <v>151</v>
      </c>
      <c r="E163" s="263" t="s">
        <v>80</v>
      </c>
      <c r="F163" s="264" t="s">
        <v>824</v>
      </c>
      <c r="G163" s="262"/>
      <c r="H163" s="263" t="s">
        <v>80</v>
      </c>
      <c r="I163" s="265"/>
      <c r="J163" s="262"/>
      <c r="K163" s="262"/>
      <c r="L163" s="266"/>
      <c r="M163" s="267"/>
      <c r="N163" s="268"/>
      <c r="O163" s="268"/>
      <c r="P163" s="268"/>
      <c r="Q163" s="268"/>
      <c r="R163" s="268"/>
      <c r="S163" s="268"/>
      <c r="T163" s="26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0" t="s">
        <v>151</v>
      </c>
      <c r="AU163" s="270" t="s">
        <v>92</v>
      </c>
      <c r="AV163" s="15" t="s">
        <v>90</v>
      </c>
      <c r="AW163" s="15" t="s">
        <v>42</v>
      </c>
      <c r="AX163" s="15" t="s">
        <v>82</v>
      </c>
      <c r="AY163" s="270" t="s">
        <v>139</v>
      </c>
    </row>
    <row r="164" s="13" customFormat="1">
      <c r="A164" s="13"/>
      <c r="B164" s="236"/>
      <c r="C164" s="237"/>
      <c r="D164" s="230" t="s">
        <v>151</v>
      </c>
      <c r="E164" s="238" t="s">
        <v>80</v>
      </c>
      <c r="F164" s="239" t="s">
        <v>825</v>
      </c>
      <c r="G164" s="237"/>
      <c r="H164" s="240">
        <v>94.561999999999998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151</v>
      </c>
      <c r="AU164" s="246" t="s">
        <v>92</v>
      </c>
      <c r="AV164" s="13" t="s">
        <v>92</v>
      </c>
      <c r="AW164" s="13" t="s">
        <v>42</v>
      </c>
      <c r="AX164" s="13" t="s">
        <v>82</v>
      </c>
      <c r="AY164" s="246" t="s">
        <v>139</v>
      </c>
    </row>
    <row r="165" s="16" customFormat="1">
      <c r="A165" s="16"/>
      <c r="B165" s="271"/>
      <c r="C165" s="272"/>
      <c r="D165" s="230" t="s">
        <v>151</v>
      </c>
      <c r="E165" s="273" t="s">
        <v>80</v>
      </c>
      <c r="F165" s="274" t="s">
        <v>826</v>
      </c>
      <c r="G165" s="272"/>
      <c r="H165" s="275">
        <v>94.561999999999998</v>
      </c>
      <c r="I165" s="276"/>
      <c r="J165" s="272"/>
      <c r="K165" s="272"/>
      <c r="L165" s="277"/>
      <c r="M165" s="278"/>
      <c r="N165" s="279"/>
      <c r="O165" s="279"/>
      <c r="P165" s="279"/>
      <c r="Q165" s="279"/>
      <c r="R165" s="279"/>
      <c r="S165" s="279"/>
      <c r="T165" s="280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1" t="s">
        <v>151</v>
      </c>
      <c r="AU165" s="281" t="s">
        <v>92</v>
      </c>
      <c r="AV165" s="16" t="s">
        <v>159</v>
      </c>
      <c r="AW165" s="16" t="s">
        <v>42</v>
      </c>
      <c r="AX165" s="16" t="s">
        <v>82</v>
      </c>
      <c r="AY165" s="281" t="s">
        <v>139</v>
      </c>
    </row>
    <row r="166" s="15" customFormat="1">
      <c r="A166" s="15"/>
      <c r="B166" s="261"/>
      <c r="C166" s="262"/>
      <c r="D166" s="230" t="s">
        <v>151</v>
      </c>
      <c r="E166" s="263" t="s">
        <v>80</v>
      </c>
      <c r="F166" s="264" t="s">
        <v>827</v>
      </c>
      <c r="G166" s="262"/>
      <c r="H166" s="263" t="s">
        <v>80</v>
      </c>
      <c r="I166" s="265"/>
      <c r="J166" s="262"/>
      <c r="K166" s="262"/>
      <c r="L166" s="266"/>
      <c r="M166" s="267"/>
      <c r="N166" s="268"/>
      <c r="O166" s="268"/>
      <c r="P166" s="268"/>
      <c r="Q166" s="268"/>
      <c r="R166" s="268"/>
      <c r="S166" s="268"/>
      <c r="T166" s="26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0" t="s">
        <v>151</v>
      </c>
      <c r="AU166" s="270" t="s">
        <v>92</v>
      </c>
      <c r="AV166" s="15" t="s">
        <v>90</v>
      </c>
      <c r="AW166" s="15" t="s">
        <v>42</v>
      </c>
      <c r="AX166" s="15" t="s">
        <v>82</v>
      </c>
      <c r="AY166" s="270" t="s">
        <v>139</v>
      </c>
    </row>
    <row r="167" s="13" customFormat="1">
      <c r="A167" s="13"/>
      <c r="B167" s="236"/>
      <c r="C167" s="237"/>
      <c r="D167" s="230" t="s">
        <v>151</v>
      </c>
      <c r="E167" s="238" t="s">
        <v>80</v>
      </c>
      <c r="F167" s="239" t="s">
        <v>828</v>
      </c>
      <c r="G167" s="237"/>
      <c r="H167" s="240">
        <v>114.345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151</v>
      </c>
      <c r="AU167" s="246" t="s">
        <v>92</v>
      </c>
      <c r="AV167" s="13" t="s">
        <v>92</v>
      </c>
      <c r="AW167" s="13" t="s">
        <v>42</v>
      </c>
      <c r="AX167" s="13" t="s">
        <v>82</v>
      </c>
      <c r="AY167" s="246" t="s">
        <v>139</v>
      </c>
    </row>
    <row r="168" s="13" customFormat="1">
      <c r="A168" s="13"/>
      <c r="B168" s="236"/>
      <c r="C168" s="237"/>
      <c r="D168" s="230" t="s">
        <v>151</v>
      </c>
      <c r="E168" s="238" t="s">
        <v>80</v>
      </c>
      <c r="F168" s="239" t="s">
        <v>829</v>
      </c>
      <c r="G168" s="237"/>
      <c r="H168" s="240">
        <v>44.219999999999999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151</v>
      </c>
      <c r="AU168" s="246" t="s">
        <v>92</v>
      </c>
      <c r="AV168" s="13" t="s">
        <v>92</v>
      </c>
      <c r="AW168" s="13" t="s">
        <v>42</v>
      </c>
      <c r="AX168" s="13" t="s">
        <v>82</v>
      </c>
      <c r="AY168" s="246" t="s">
        <v>139</v>
      </c>
    </row>
    <row r="169" s="13" customFormat="1">
      <c r="A169" s="13"/>
      <c r="B169" s="236"/>
      <c r="C169" s="237"/>
      <c r="D169" s="230" t="s">
        <v>151</v>
      </c>
      <c r="E169" s="238" t="s">
        <v>80</v>
      </c>
      <c r="F169" s="239" t="s">
        <v>830</v>
      </c>
      <c r="G169" s="237"/>
      <c r="H169" s="240">
        <v>94.688000000000002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151</v>
      </c>
      <c r="AU169" s="246" t="s">
        <v>92</v>
      </c>
      <c r="AV169" s="13" t="s">
        <v>92</v>
      </c>
      <c r="AW169" s="13" t="s">
        <v>42</v>
      </c>
      <c r="AX169" s="13" t="s">
        <v>82</v>
      </c>
      <c r="AY169" s="246" t="s">
        <v>139</v>
      </c>
    </row>
    <row r="170" s="13" customFormat="1">
      <c r="A170" s="13"/>
      <c r="B170" s="236"/>
      <c r="C170" s="237"/>
      <c r="D170" s="230" t="s">
        <v>151</v>
      </c>
      <c r="E170" s="238" t="s">
        <v>80</v>
      </c>
      <c r="F170" s="239" t="s">
        <v>831</v>
      </c>
      <c r="G170" s="237"/>
      <c r="H170" s="240">
        <v>21.449999999999999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151</v>
      </c>
      <c r="AU170" s="246" t="s">
        <v>92</v>
      </c>
      <c r="AV170" s="13" t="s">
        <v>92</v>
      </c>
      <c r="AW170" s="13" t="s">
        <v>42</v>
      </c>
      <c r="AX170" s="13" t="s">
        <v>82</v>
      </c>
      <c r="AY170" s="246" t="s">
        <v>139</v>
      </c>
    </row>
    <row r="171" s="16" customFormat="1">
      <c r="A171" s="16"/>
      <c r="B171" s="271"/>
      <c r="C171" s="272"/>
      <c r="D171" s="230" t="s">
        <v>151</v>
      </c>
      <c r="E171" s="273" t="s">
        <v>80</v>
      </c>
      <c r="F171" s="274" t="s">
        <v>826</v>
      </c>
      <c r="G171" s="272"/>
      <c r="H171" s="275">
        <v>274.70299999999997</v>
      </c>
      <c r="I171" s="276"/>
      <c r="J171" s="272"/>
      <c r="K171" s="272"/>
      <c r="L171" s="277"/>
      <c r="M171" s="278"/>
      <c r="N171" s="279"/>
      <c r="O171" s="279"/>
      <c r="P171" s="279"/>
      <c r="Q171" s="279"/>
      <c r="R171" s="279"/>
      <c r="S171" s="279"/>
      <c r="T171" s="280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81" t="s">
        <v>151</v>
      </c>
      <c r="AU171" s="281" t="s">
        <v>92</v>
      </c>
      <c r="AV171" s="16" t="s">
        <v>159</v>
      </c>
      <c r="AW171" s="16" t="s">
        <v>42</v>
      </c>
      <c r="AX171" s="16" t="s">
        <v>82</v>
      </c>
      <c r="AY171" s="281" t="s">
        <v>139</v>
      </c>
    </row>
    <row r="172" s="14" customFormat="1">
      <c r="A172" s="14"/>
      <c r="B172" s="247"/>
      <c r="C172" s="248"/>
      <c r="D172" s="230" t="s">
        <v>151</v>
      </c>
      <c r="E172" s="249" t="s">
        <v>80</v>
      </c>
      <c r="F172" s="250" t="s">
        <v>152</v>
      </c>
      <c r="G172" s="248"/>
      <c r="H172" s="251">
        <v>369.26499999999999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151</v>
      </c>
      <c r="AU172" s="257" t="s">
        <v>92</v>
      </c>
      <c r="AV172" s="14" t="s">
        <v>153</v>
      </c>
      <c r="AW172" s="14" t="s">
        <v>42</v>
      </c>
      <c r="AX172" s="14" t="s">
        <v>90</v>
      </c>
      <c r="AY172" s="257" t="s">
        <v>139</v>
      </c>
    </row>
    <row r="173" s="2" customFormat="1" ht="14.4" customHeight="1">
      <c r="A173" s="41"/>
      <c r="B173" s="42"/>
      <c r="C173" s="282" t="s">
        <v>197</v>
      </c>
      <c r="D173" s="282" t="s">
        <v>832</v>
      </c>
      <c r="E173" s="283" t="s">
        <v>833</v>
      </c>
      <c r="F173" s="284" t="s">
        <v>834</v>
      </c>
      <c r="G173" s="285" t="s">
        <v>380</v>
      </c>
      <c r="H173" s="286">
        <v>184.63300000000001</v>
      </c>
      <c r="I173" s="287"/>
      <c r="J173" s="288">
        <f>ROUND(I173*H173,2)</f>
        <v>0</v>
      </c>
      <c r="K173" s="284" t="s">
        <v>145</v>
      </c>
      <c r="L173" s="289"/>
      <c r="M173" s="290" t="s">
        <v>80</v>
      </c>
      <c r="N173" s="291" t="s">
        <v>52</v>
      </c>
      <c r="O173" s="87"/>
      <c r="P173" s="226">
        <f>O173*H173</f>
        <v>0</v>
      </c>
      <c r="Q173" s="226">
        <v>1</v>
      </c>
      <c r="R173" s="226">
        <f>Q173*H173</f>
        <v>184.63300000000001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182</v>
      </c>
      <c r="AT173" s="228" t="s">
        <v>832</v>
      </c>
      <c r="AU173" s="228" t="s">
        <v>92</v>
      </c>
      <c r="AY173" s="19" t="s">
        <v>139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90</v>
      </c>
      <c r="BK173" s="229">
        <f>ROUND(I173*H173,2)</f>
        <v>0</v>
      </c>
      <c r="BL173" s="19" t="s">
        <v>153</v>
      </c>
      <c r="BM173" s="228" t="s">
        <v>835</v>
      </c>
    </row>
    <row r="174" s="2" customFormat="1">
      <c r="A174" s="41"/>
      <c r="B174" s="42"/>
      <c r="C174" s="43"/>
      <c r="D174" s="230" t="s">
        <v>148</v>
      </c>
      <c r="E174" s="43"/>
      <c r="F174" s="231" t="s">
        <v>834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148</v>
      </c>
      <c r="AU174" s="19" t="s">
        <v>92</v>
      </c>
    </row>
    <row r="175" s="13" customFormat="1">
      <c r="A175" s="13"/>
      <c r="B175" s="236"/>
      <c r="C175" s="237"/>
      <c r="D175" s="230" t="s">
        <v>151</v>
      </c>
      <c r="E175" s="238" t="s">
        <v>80</v>
      </c>
      <c r="F175" s="239" t="s">
        <v>836</v>
      </c>
      <c r="G175" s="237"/>
      <c r="H175" s="240">
        <v>184.63300000000001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151</v>
      </c>
      <c r="AU175" s="246" t="s">
        <v>92</v>
      </c>
      <c r="AV175" s="13" t="s">
        <v>92</v>
      </c>
      <c r="AW175" s="13" t="s">
        <v>42</v>
      </c>
      <c r="AX175" s="13" t="s">
        <v>82</v>
      </c>
      <c r="AY175" s="246" t="s">
        <v>139</v>
      </c>
    </row>
    <row r="176" s="14" customFormat="1">
      <c r="A176" s="14"/>
      <c r="B176" s="247"/>
      <c r="C176" s="248"/>
      <c r="D176" s="230" t="s">
        <v>151</v>
      </c>
      <c r="E176" s="249" t="s">
        <v>80</v>
      </c>
      <c r="F176" s="250" t="s">
        <v>152</v>
      </c>
      <c r="G176" s="248"/>
      <c r="H176" s="251">
        <v>184.63300000000001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7" t="s">
        <v>151</v>
      </c>
      <c r="AU176" s="257" t="s">
        <v>92</v>
      </c>
      <c r="AV176" s="14" t="s">
        <v>153</v>
      </c>
      <c r="AW176" s="14" t="s">
        <v>42</v>
      </c>
      <c r="AX176" s="14" t="s">
        <v>90</v>
      </c>
      <c r="AY176" s="257" t="s">
        <v>139</v>
      </c>
    </row>
    <row r="177" s="2" customFormat="1" ht="14.4" customHeight="1">
      <c r="A177" s="41"/>
      <c r="B177" s="42"/>
      <c r="C177" s="217" t="s">
        <v>204</v>
      </c>
      <c r="D177" s="217" t="s">
        <v>142</v>
      </c>
      <c r="E177" s="218" t="s">
        <v>837</v>
      </c>
      <c r="F177" s="219" t="s">
        <v>838</v>
      </c>
      <c r="G177" s="220" t="s">
        <v>351</v>
      </c>
      <c r="H177" s="221">
        <v>5.8010000000000002</v>
      </c>
      <c r="I177" s="222"/>
      <c r="J177" s="223">
        <f>ROUND(I177*H177,2)</f>
        <v>0</v>
      </c>
      <c r="K177" s="219" t="s">
        <v>145</v>
      </c>
      <c r="L177" s="47"/>
      <c r="M177" s="224" t="s">
        <v>80</v>
      </c>
      <c r="N177" s="225" t="s">
        <v>52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153</v>
      </c>
      <c r="AT177" s="228" t="s">
        <v>142</v>
      </c>
      <c r="AU177" s="228" t="s">
        <v>92</v>
      </c>
      <c r="AY177" s="19" t="s">
        <v>139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9" t="s">
        <v>90</v>
      </c>
      <c r="BK177" s="229">
        <f>ROUND(I177*H177,2)</f>
        <v>0</v>
      </c>
      <c r="BL177" s="19" t="s">
        <v>153</v>
      </c>
      <c r="BM177" s="228" t="s">
        <v>839</v>
      </c>
    </row>
    <row r="178" s="2" customFormat="1">
      <c r="A178" s="41"/>
      <c r="B178" s="42"/>
      <c r="C178" s="43"/>
      <c r="D178" s="230" t="s">
        <v>148</v>
      </c>
      <c r="E178" s="43"/>
      <c r="F178" s="231" t="s">
        <v>840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148</v>
      </c>
      <c r="AU178" s="19" t="s">
        <v>92</v>
      </c>
    </row>
    <row r="179" s="2" customFormat="1">
      <c r="A179" s="41"/>
      <c r="B179" s="42"/>
      <c r="C179" s="43"/>
      <c r="D179" s="230" t="s">
        <v>149</v>
      </c>
      <c r="E179" s="43"/>
      <c r="F179" s="235" t="s">
        <v>841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149</v>
      </c>
      <c r="AU179" s="19" t="s">
        <v>92</v>
      </c>
    </row>
    <row r="180" s="13" customFormat="1">
      <c r="A180" s="13"/>
      <c r="B180" s="236"/>
      <c r="C180" s="237"/>
      <c r="D180" s="230" t="s">
        <v>151</v>
      </c>
      <c r="E180" s="238" t="s">
        <v>80</v>
      </c>
      <c r="F180" s="239" t="s">
        <v>842</v>
      </c>
      <c r="G180" s="237"/>
      <c r="H180" s="240">
        <v>5.8010000000000002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151</v>
      </c>
      <c r="AU180" s="246" t="s">
        <v>92</v>
      </c>
      <c r="AV180" s="13" t="s">
        <v>92</v>
      </c>
      <c r="AW180" s="13" t="s">
        <v>42</v>
      </c>
      <c r="AX180" s="13" t="s">
        <v>82</v>
      </c>
      <c r="AY180" s="246" t="s">
        <v>139</v>
      </c>
    </row>
    <row r="181" s="14" customFormat="1">
      <c r="A181" s="14"/>
      <c r="B181" s="247"/>
      <c r="C181" s="248"/>
      <c r="D181" s="230" t="s">
        <v>151</v>
      </c>
      <c r="E181" s="249" t="s">
        <v>80</v>
      </c>
      <c r="F181" s="250" t="s">
        <v>152</v>
      </c>
      <c r="G181" s="248"/>
      <c r="H181" s="251">
        <v>5.8010000000000002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151</v>
      </c>
      <c r="AU181" s="257" t="s">
        <v>92</v>
      </c>
      <c r="AV181" s="14" t="s">
        <v>153</v>
      </c>
      <c r="AW181" s="14" t="s">
        <v>42</v>
      </c>
      <c r="AX181" s="14" t="s">
        <v>90</v>
      </c>
      <c r="AY181" s="257" t="s">
        <v>139</v>
      </c>
    </row>
    <row r="182" s="2" customFormat="1" ht="14.4" customHeight="1">
      <c r="A182" s="41"/>
      <c r="B182" s="42"/>
      <c r="C182" s="217" t="s">
        <v>210</v>
      </c>
      <c r="D182" s="217" t="s">
        <v>142</v>
      </c>
      <c r="E182" s="218" t="s">
        <v>843</v>
      </c>
      <c r="F182" s="219" t="s">
        <v>844</v>
      </c>
      <c r="G182" s="220" t="s">
        <v>351</v>
      </c>
      <c r="H182" s="221">
        <v>12.036</v>
      </c>
      <c r="I182" s="222"/>
      <c r="J182" s="223">
        <f>ROUND(I182*H182,2)</f>
        <v>0</v>
      </c>
      <c r="K182" s="219" t="s">
        <v>145</v>
      </c>
      <c r="L182" s="47"/>
      <c r="M182" s="224" t="s">
        <v>80</v>
      </c>
      <c r="N182" s="225" t="s">
        <v>52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153</v>
      </c>
      <c r="AT182" s="228" t="s">
        <v>142</v>
      </c>
      <c r="AU182" s="228" t="s">
        <v>92</v>
      </c>
      <c r="AY182" s="19" t="s">
        <v>139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90</v>
      </c>
      <c r="BK182" s="229">
        <f>ROUND(I182*H182,2)</f>
        <v>0</v>
      </c>
      <c r="BL182" s="19" t="s">
        <v>153</v>
      </c>
      <c r="BM182" s="228" t="s">
        <v>845</v>
      </c>
    </row>
    <row r="183" s="2" customFormat="1">
      <c r="A183" s="41"/>
      <c r="B183" s="42"/>
      <c r="C183" s="43"/>
      <c r="D183" s="230" t="s">
        <v>148</v>
      </c>
      <c r="E183" s="43"/>
      <c r="F183" s="231" t="s">
        <v>846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148</v>
      </c>
      <c r="AU183" s="19" t="s">
        <v>92</v>
      </c>
    </row>
    <row r="184" s="2" customFormat="1">
      <c r="A184" s="41"/>
      <c r="B184" s="42"/>
      <c r="C184" s="43"/>
      <c r="D184" s="230" t="s">
        <v>149</v>
      </c>
      <c r="E184" s="43"/>
      <c r="F184" s="235" t="s">
        <v>847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149</v>
      </c>
      <c r="AU184" s="19" t="s">
        <v>92</v>
      </c>
    </row>
    <row r="185" s="15" customFormat="1">
      <c r="A185" s="15"/>
      <c r="B185" s="261"/>
      <c r="C185" s="262"/>
      <c r="D185" s="230" t="s">
        <v>151</v>
      </c>
      <c r="E185" s="263" t="s">
        <v>80</v>
      </c>
      <c r="F185" s="264" t="s">
        <v>848</v>
      </c>
      <c r="G185" s="262"/>
      <c r="H185" s="263" t="s">
        <v>80</v>
      </c>
      <c r="I185" s="265"/>
      <c r="J185" s="262"/>
      <c r="K185" s="262"/>
      <c r="L185" s="266"/>
      <c r="M185" s="267"/>
      <c r="N185" s="268"/>
      <c r="O185" s="268"/>
      <c r="P185" s="268"/>
      <c r="Q185" s="268"/>
      <c r="R185" s="268"/>
      <c r="S185" s="268"/>
      <c r="T185" s="26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0" t="s">
        <v>151</v>
      </c>
      <c r="AU185" s="270" t="s">
        <v>92</v>
      </c>
      <c r="AV185" s="15" t="s">
        <v>90</v>
      </c>
      <c r="AW185" s="15" t="s">
        <v>42</v>
      </c>
      <c r="AX185" s="15" t="s">
        <v>82</v>
      </c>
      <c r="AY185" s="270" t="s">
        <v>139</v>
      </c>
    </row>
    <row r="186" s="13" customFormat="1">
      <c r="A186" s="13"/>
      <c r="B186" s="236"/>
      <c r="C186" s="237"/>
      <c r="D186" s="230" t="s">
        <v>151</v>
      </c>
      <c r="E186" s="238" t="s">
        <v>80</v>
      </c>
      <c r="F186" s="239" t="s">
        <v>849</v>
      </c>
      <c r="G186" s="237"/>
      <c r="H186" s="240">
        <v>6.4119999999999999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151</v>
      </c>
      <c r="AU186" s="246" t="s">
        <v>92</v>
      </c>
      <c r="AV186" s="13" t="s">
        <v>92</v>
      </c>
      <c r="AW186" s="13" t="s">
        <v>42</v>
      </c>
      <c r="AX186" s="13" t="s">
        <v>82</v>
      </c>
      <c r="AY186" s="246" t="s">
        <v>139</v>
      </c>
    </row>
    <row r="187" s="15" customFormat="1">
      <c r="A187" s="15"/>
      <c r="B187" s="261"/>
      <c r="C187" s="262"/>
      <c r="D187" s="230" t="s">
        <v>151</v>
      </c>
      <c r="E187" s="263" t="s">
        <v>80</v>
      </c>
      <c r="F187" s="264" t="s">
        <v>850</v>
      </c>
      <c r="G187" s="262"/>
      <c r="H187" s="263" t="s">
        <v>80</v>
      </c>
      <c r="I187" s="265"/>
      <c r="J187" s="262"/>
      <c r="K187" s="262"/>
      <c r="L187" s="266"/>
      <c r="M187" s="267"/>
      <c r="N187" s="268"/>
      <c r="O187" s="268"/>
      <c r="P187" s="268"/>
      <c r="Q187" s="268"/>
      <c r="R187" s="268"/>
      <c r="S187" s="268"/>
      <c r="T187" s="26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0" t="s">
        <v>151</v>
      </c>
      <c r="AU187" s="270" t="s">
        <v>92</v>
      </c>
      <c r="AV187" s="15" t="s">
        <v>90</v>
      </c>
      <c r="AW187" s="15" t="s">
        <v>42</v>
      </c>
      <c r="AX187" s="15" t="s">
        <v>82</v>
      </c>
      <c r="AY187" s="270" t="s">
        <v>139</v>
      </c>
    </row>
    <row r="188" s="13" customFormat="1">
      <c r="A188" s="13"/>
      <c r="B188" s="236"/>
      <c r="C188" s="237"/>
      <c r="D188" s="230" t="s">
        <v>151</v>
      </c>
      <c r="E188" s="238" t="s">
        <v>80</v>
      </c>
      <c r="F188" s="239" t="s">
        <v>851</v>
      </c>
      <c r="G188" s="237"/>
      <c r="H188" s="240">
        <v>5.6239999999999997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151</v>
      </c>
      <c r="AU188" s="246" t="s">
        <v>92</v>
      </c>
      <c r="AV188" s="13" t="s">
        <v>92</v>
      </c>
      <c r="AW188" s="13" t="s">
        <v>42</v>
      </c>
      <c r="AX188" s="13" t="s">
        <v>82</v>
      </c>
      <c r="AY188" s="246" t="s">
        <v>139</v>
      </c>
    </row>
    <row r="189" s="14" customFormat="1">
      <c r="A189" s="14"/>
      <c r="B189" s="247"/>
      <c r="C189" s="248"/>
      <c r="D189" s="230" t="s">
        <v>151</v>
      </c>
      <c r="E189" s="249" t="s">
        <v>80</v>
      </c>
      <c r="F189" s="250" t="s">
        <v>152</v>
      </c>
      <c r="G189" s="248"/>
      <c r="H189" s="251">
        <v>12.036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151</v>
      </c>
      <c r="AU189" s="257" t="s">
        <v>92</v>
      </c>
      <c r="AV189" s="14" t="s">
        <v>153</v>
      </c>
      <c r="AW189" s="14" t="s">
        <v>42</v>
      </c>
      <c r="AX189" s="14" t="s">
        <v>90</v>
      </c>
      <c r="AY189" s="257" t="s">
        <v>139</v>
      </c>
    </row>
    <row r="190" s="2" customFormat="1" ht="14.4" customHeight="1">
      <c r="A190" s="41"/>
      <c r="B190" s="42"/>
      <c r="C190" s="217" t="s">
        <v>214</v>
      </c>
      <c r="D190" s="217" t="s">
        <v>142</v>
      </c>
      <c r="E190" s="218" t="s">
        <v>852</v>
      </c>
      <c r="F190" s="219" t="s">
        <v>853</v>
      </c>
      <c r="G190" s="220" t="s">
        <v>351</v>
      </c>
      <c r="H190" s="221">
        <v>4.0949999999999998</v>
      </c>
      <c r="I190" s="222"/>
      <c r="J190" s="223">
        <f>ROUND(I190*H190,2)</f>
        <v>0</v>
      </c>
      <c r="K190" s="219" t="s">
        <v>145</v>
      </c>
      <c r="L190" s="47"/>
      <c r="M190" s="224" t="s">
        <v>80</v>
      </c>
      <c r="N190" s="225" t="s">
        <v>52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153</v>
      </c>
      <c r="AT190" s="228" t="s">
        <v>142</v>
      </c>
      <c r="AU190" s="228" t="s">
        <v>92</v>
      </c>
      <c r="AY190" s="19" t="s">
        <v>139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90</v>
      </c>
      <c r="BK190" s="229">
        <f>ROUND(I190*H190,2)</f>
        <v>0</v>
      </c>
      <c r="BL190" s="19" t="s">
        <v>153</v>
      </c>
      <c r="BM190" s="228" t="s">
        <v>854</v>
      </c>
    </row>
    <row r="191" s="2" customFormat="1">
      <c r="A191" s="41"/>
      <c r="B191" s="42"/>
      <c r="C191" s="43"/>
      <c r="D191" s="230" t="s">
        <v>148</v>
      </c>
      <c r="E191" s="43"/>
      <c r="F191" s="231" t="s">
        <v>855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148</v>
      </c>
      <c r="AU191" s="19" t="s">
        <v>92</v>
      </c>
    </row>
    <row r="192" s="2" customFormat="1">
      <c r="A192" s="41"/>
      <c r="B192" s="42"/>
      <c r="C192" s="43"/>
      <c r="D192" s="230" t="s">
        <v>149</v>
      </c>
      <c r="E192" s="43"/>
      <c r="F192" s="235" t="s">
        <v>856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149</v>
      </c>
      <c r="AU192" s="19" t="s">
        <v>92</v>
      </c>
    </row>
    <row r="193" s="13" customFormat="1">
      <c r="A193" s="13"/>
      <c r="B193" s="236"/>
      <c r="C193" s="237"/>
      <c r="D193" s="230" t="s">
        <v>151</v>
      </c>
      <c r="E193" s="238" t="s">
        <v>80</v>
      </c>
      <c r="F193" s="239" t="s">
        <v>857</v>
      </c>
      <c r="G193" s="237"/>
      <c r="H193" s="240">
        <v>4.0949999999999998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151</v>
      </c>
      <c r="AU193" s="246" t="s">
        <v>92</v>
      </c>
      <c r="AV193" s="13" t="s">
        <v>92</v>
      </c>
      <c r="AW193" s="13" t="s">
        <v>42</v>
      </c>
      <c r="AX193" s="13" t="s">
        <v>82</v>
      </c>
      <c r="AY193" s="246" t="s">
        <v>139</v>
      </c>
    </row>
    <row r="194" s="14" customFormat="1">
      <c r="A194" s="14"/>
      <c r="B194" s="247"/>
      <c r="C194" s="248"/>
      <c r="D194" s="230" t="s">
        <v>151</v>
      </c>
      <c r="E194" s="249" t="s">
        <v>80</v>
      </c>
      <c r="F194" s="250" t="s">
        <v>152</v>
      </c>
      <c r="G194" s="248"/>
      <c r="H194" s="251">
        <v>4.0949999999999998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151</v>
      </c>
      <c r="AU194" s="257" t="s">
        <v>92</v>
      </c>
      <c r="AV194" s="14" t="s">
        <v>153</v>
      </c>
      <c r="AW194" s="14" t="s">
        <v>42</v>
      </c>
      <c r="AX194" s="14" t="s">
        <v>90</v>
      </c>
      <c r="AY194" s="257" t="s">
        <v>139</v>
      </c>
    </row>
    <row r="195" s="2" customFormat="1" ht="14.4" customHeight="1">
      <c r="A195" s="41"/>
      <c r="B195" s="42"/>
      <c r="C195" s="217" t="s">
        <v>8</v>
      </c>
      <c r="D195" s="217" t="s">
        <v>142</v>
      </c>
      <c r="E195" s="218" t="s">
        <v>858</v>
      </c>
      <c r="F195" s="219" t="s">
        <v>859</v>
      </c>
      <c r="G195" s="220" t="s">
        <v>351</v>
      </c>
      <c r="H195" s="221">
        <v>104.182</v>
      </c>
      <c r="I195" s="222"/>
      <c r="J195" s="223">
        <f>ROUND(I195*H195,2)</f>
        <v>0</v>
      </c>
      <c r="K195" s="219" t="s">
        <v>145</v>
      </c>
      <c r="L195" s="47"/>
      <c r="M195" s="224" t="s">
        <v>80</v>
      </c>
      <c r="N195" s="225" t="s">
        <v>52</v>
      </c>
      <c r="O195" s="87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153</v>
      </c>
      <c r="AT195" s="228" t="s">
        <v>142</v>
      </c>
      <c r="AU195" s="228" t="s">
        <v>92</v>
      </c>
      <c r="AY195" s="19" t="s">
        <v>139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90</v>
      </c>
      <c r="BK195" s="229">
        <f>ROUND(I195*H195,2)</f>
        <v>0</v>
      </c>
      <c r="BL195" s="19" t="s">
        <v>153</v>
      </c>
      <c r="BM195" s="228" t="s">
        <v>860</v>
      </c>
    </row>
    <row r="196" s="2" customFormat="1">
      <c r="A196" s="41"/>
      <c r="B196" s="42"/>
      <c r="C196" s="43"/>
      <c r="D196" s="230" t="s">
        <v>148</v>
      </c>
      <c r="E196" s="43"/>
      <c r="F196" s="231" t="s">
        <v>861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148</v>
      </c>
      <c r="AU196" s="19" t="s">
        <v>92</v>
      </c>
    </row>
    <row r="197" s="2" customFormat="1">
      <c r="A197" s="41"/>
      <c r="B197" s="42"/>
      <c r="C197" s="43"/>
      <c r="D197" s="230" t="s">
        <v>149</v>
      </c>
      <c r="E197" s="43"/>
      <c r="F197" s="235" t="s">
        <v>862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149</v>
      </c>
      <c r="AU197" s="19" t="s">
        <v>92</v>
      </c>
    </row>
    <row r="198" s="13" customFormat="1">
      <c r="A198" s="13"/>
      <c r="B198" s="236"/>
      <c r="C198" s="237"/>
      <c r="D198" s="230" t="s">
        <v>151</v>
      </c>
      <c r="E198" s="238" t="s">
        <v>80</v>
      </c>
      <c r="F198" s="239" t="s">
        <v>863</v>
      </c>
      <c r="G198" s="237"/>
      <c r="H198" s="240">
        <v>38.808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151</v>
      </c>
      <c r="AU198" s="246" t="s">
        <v>92</v>
      </c>
      <c r="AV198" s="13" t="s">
        <v>92</v>
      </c>
      <c r="AW198" s="13" t="s">
        <v>42</v>
      </c>
      <c r="AX198" s="13" t="s">
        <v>82</v>
      </c>
      <c r="AY198" s="246" t="s">
        <v>139</v>
      </c>
    </row>
    <row r="199" s="13" customFormat="1">
      <c r="A199" s="13"/>
      <c r="B199" s="236"/>
      <c r="C199" s="237"/>
      <c r="D199" s="230" t="s">
        <v>151</v>
      </c>
      <c r="E199" s="238" t="s">
        <v>80</v>
      </c>
      <c r="F199" s="239" t="s">
        <v>864</v>
      </c>
      <c r="G199" s="237"/>
      <c r="H199" s="240">
        <v>17.611999999999998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151</v>
      </c>
      <c r="AU199" s="246" t="s">
        <v>92</v>
      </c>
      <c r="AV199" s="13" t="s">
        <v>92</v>
      </c>
      <c r="AW199" s="13" t="s">
        <v>42</v>
      </c>
      <c r="AX199" s="13" t="s">
        <v>82</v>
      </c>
      <c r="AY199" s="246" t="s">
        <v>139</v>
      </c>
    </row>
    <row r="200" s="13" customFormat="1">
      <c r="A200" s="13"/>
      <c r="B200" s="236"/>
      <c r="C200" s="237"/>
      <c r="D200" s="230" t="s">
        <v>151</v>
      </c>
      <c r="E200" s="238" t="s">
        <v>80</v>
      </c>
      <c r="F200" s="239" t="s">
        <v>865</v>
      </c>
      <c r="G200" s="237"/>
      <c r="H200" s="240">
        <v>40.481999999999999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151</v>
      </c>
      <c r="AU200" s="246" t="s">
        <v>92</v>
      </c>
      <c r="AV200" s="13" t="s">
        <v>92</v>
      </c>
      <c r="AW200" s="13" t="s">
        <v>42</v>
      </c>
      <c r="AX200" s="13" t="s">
        <v>82</v>
      </c>
      <c r="AY200" s="246" t="s">
        <v>139</v>
      </c>
    </row>
    <row r="201" s="13" customFormat="1">
      <c r="A201" s="13"/>
      <c r="B201" s="236"/>
      <c r="C201" s="237"/>
      <c r="D201" s="230" t="s">
        <v>151</v>
      </c>
      <c r="E201" s="238" t="s">
        <v>80</v>
      </c>
      <c r="F201" s="239" t="s">
        <v>866</v>
      </c>
      <c r="G201" s="237"/>
      <c r="H201" s="240">
        <v>7.2800000000000002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151</v>
      </c>
      <c r="AU201" s="246" t="s">
        <v>92</v>
      </c>
      <c r="AV201" s="13" t="s">
        <v>92</v>
      </c>
      <c r="AW201" s="13" t="s">
        <v>42</v>
      </c>
      <c r="AX201" s="13" t="s">
        <v>82</v>
      </c>
      <c r="AY201" s="246" t="s">
        <v>139</v>
      </c>
    </row>
    <row r="202" s="14" customFormat="1">
      <c r="A202" s="14"/>
      <c r="B202" s="247"/>
      <c r="C202" s="248"/>
      <c r="D202" s="230" t="s">
        <v>151</v>
      </c>
      <c r="E202" s="249" t="s">
        <v>80</v>
      </c>
      <c r="F202" s="250" t="s">
        <v>152</v>
      </c>
      <c r="G202" s="248"/>
      <c r="H202" s="251">
        <v>104.182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151</v>
      </c>
      <c r="AU202" s="257" t="s">
        <v>92</v>
      </c>
      <c r="AV202" s="14" t="s">
        <v>153</v>
      </c>
      <c r="AW202" s="14" t="s">
        <v>42</v>
      </c>
      <c r="AX202" s="14" t="s">
        <v>90</v>
      </c>
      <c r="AY202" s="257" t="s">
        <v>139</v>
      </c>
    </row>
    <row r="203" s="2" customFormat="1" ht="14.4" customHeight="1">
      <c r="A203" s="41"/>
      <c r="B203" s="42"/>
      <c r="C203" s="217" t="s">
        <v>223</v>
      </c>
      <c r="D203" s="217" t="s">
        <v>142</v>
      </c>
      <c r="E203" s="218" t="s">
        <v>867</v>
      </c>
      <c r="F203" s="219" t="s">
        <v>868</v>
      </c>
      <c r="G203" s="220" t="s">
        <v>351</v>
      </c>
      <c r="H203" s="221">
        <v>3.2160000000000002</v>
      </c>
      <c r="I203" s="222"/>
      <c r="J203" s="223">
        <f>ROUND(I203*H203,2)</f>
        <v>0</v>
      </c>
      <c r="K203" s="219" t="s">
        <v>145</v>
      </c>
      <c r="L203" s="47"/>
      <c r="M203" s="224" t="s">
        <v>80</v>
      </c>
      <c r="N203" s="225" t="s">
        <v>52</v>
      </c>
      <c r="O203" s="87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8" t="s">
        <v>153</v>
      </c>
      <c r="AT203" s="228" t="s">
        <v>142</v>
      </c>
      <c r="AU203" s="228" t="s">
        <v>92</v>
      </c>
      <c r="AY203" s="19" t="s">
        <v>139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90</v>
      </c>
      <c r="BK203" s="229">
        <f>ROUND(I203*H203,2)</f>
        <v>0</v>
      </c>
      <c r="BL203" s="19" t="s">
        <v>153</v>
      </c>
      <c r="BM203" s="228" t="s">
        <v>869</v>
      </c>
    </row>
    <row r="204" s="2" customFormat="1">
      <c r="A204" s="41"/>
      <c r="B204" s="42"/>
      <c r="C204" s="43"/>
      <c r="D204" s="230" t="s">
        <v>148</v>
      </c>
      <c r="E204" s="43"/>
      <c r="F204" s="231" t="s">
        <v>870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148</v>
      </c>
      <c r="AU204" s="19" t="s">
        <v>92</v>
      </c>
    </row>
    <row r="205" s="2" customFormat="1">
      <c r="A205" s="41"/>
      <c r="B205" s="42"/>
      <c r="C205" s="43"/>
      <c r="D205" s="230" t="s">
        <v>149</v>
      </c>
      <c r="E205" s="43"/>
      <c r="F205" s="235" t="s">
        <v>871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149</v>
      </c>
      <c r="AU205" s="19" t="s">
        <v>92</v>
      </c>
    </row>
    <row r="206" s="15" customFormat="1">
      <c r="A206" s="15"/>
      <c r="B206" s="261"/>
      <c r="C206" s="262"/>
      <c r="D206" s="230" t="s">
        <v>151</v>
      </c>
      <c r="E206" s="263" t="s">
        <v>80</v>
      </c>
      <c r="F206" s="264" t="s">
        <v>872</v>
      </c>
      <c r="G206" s="262"/>
      <c r="H206" s="263" t="s">
        <v>80</v>
      </c>
      <c r="I206" s="265"/>
      <c r="J206" s="262"/>
      <c r="K206" s="262"/>
      <c r="L206" s="266"/>
      <c r="M206" s="267"/>
      <c r="N206" s="268"/>
      <c r="O206" s="268"/>
      <c r="P206" s="268"/>
      <c r="Q206" s="268"/>
      <c r="R206" s="268"/>
      <c r="S206" s="268"/>
      <c r="T206" s="269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0" t="s">
        <v>151</v>
      </c>
      <c r="AU206" s="270" t="s">
        <v>92</v>
      </c>
      <c r="AV206" s="15" t="s">
        <v>90</v>
      </c>
      <c r="AW206" s="15" t="s">
        <v>42</v>
      </c>
      <c r="AX206" s="15" t="s">
        <v>82</v>
      </c>
      <c r="AY206" s="270" t="s">
        <v>139</v>
      </c>
    </row>
    <row r="207" s="13" customFormat="1">
      <c r="A207" s="13"/>
      <c r="B207" s="236"/>
      <c r="C207" s="237"/>
      <c r="D207" s="230" t="s">
        <v>151</v>
      </c>
      <c r="E207" s="238" t="s">
        <v>80</v>
      </c>
      <c r="F207" s="239" t="s">
        <v>873</v>
      </c>
      <c r="G207" s="237"/>
      <c r="H207" s="240">
        <v>2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151</v>
      </c>
      <c r="AU207" s="246" t="s">
        <v>92</v>
      </c>
      <c r="AV207" s="13" t="s">
        <v>92</v>
      </c>
      <c r="AW207" s="13" t="s">
        <v>42</v>
      </c>
      <c r="AX207" s="13" t="s">
        <v>82</v>
      </c>
      <c r="AY207" s="246" t="s">
        <v>139</v>
      </c>
    </row>
    <row r="208" s="16" customFormat="1">
      <c r="A208" s="16"/>
      <c r="B208" s="271"/>
      <c r="C208" s="272"/>
      <c r="D208" s="230" t="s">
        <v>151</v>
      </c>
      <c r="E208" s="273" t="s">
        <v>80</v>
      </c>
      <c r="F208" s="274" t="s">
        <v>826</v>
      </c>
      <c r="G208" s="272"/>
      <c r="H208" s="275">
        <v>2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1" t="s">
        <v>151</v>
      </c>
      <c r="AU208" s="281" t="s">
        <v>92</v>
      </c>
      <c r="AV208" s="16" t="s">
        <v>159</v>
      </c>
      <c r="AW208" s="16" t="s">
        <v>42</v>
      </c>
      <c r="AX208" s="16" t="s">
        <v>82</v>
      </c>
      <c r="AY208" s="281" t="s">
        <v>139</v>
      </c>
    </row>
    <row r="209" s="15" customFormat="1">
      <c r="A209" s="15"/>
      <c r="B209" s="261"/>
      <c r="C209" s="262"/>
      <c r="D209" s="230" t="s">
        <v>151</v>
      </c>
      <c r="E209" s="263" t="s">
        <v>80</v>
      </c>
      <c r="F209" s="264" t="s">
        <v>874</v>
      </c>
      <c r="G209" s="262"/>
      <c r="H209" s="263" t="s">
        <v>80</v>
      </c>
      <c r="I209" s="265"/>
      <c r="J209" s="262"/>
      <c r="K209" s="262"/>
      <c r="L209" s="266"/>
      <c r="M209" s="267"/>
      <c r="N209" s="268"/>
      <c r="O209" s="268"/>
      <c r="P209" s="268"/>
      <c r="Q209" s="268"/>
      <c r="R209" s="268"/>
      <c r="S209" s="268"/>
      <c r="T209" s="26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0" t="s">
        <v>151</v>
      </c>
      <c r="AU209" s="270" t="s">
        <v>92</v>
      </c>
      <c r="AV209" s="15" t="s">
        <v>90</v>
      </c>
      <c r="AW209" s="15" t="s">
        <v>42</v>
      </c>
      <c r="AX209" s="15" t="s">
        <v>82</v>
      </c>
      <c r="AY209" s="270" t="s">
        <v>139</v>
      </c>
    </row>
    <row r="210" s="13" customFormat="1">
      <c r="A210" s="13"/>
      <c r="B210" s="236"/>
      <c r="C210" s="237"/>
      <c r="D210" s="230" t="s">
        <v>151</v>
      </c>
      <c r="E210" s="238" t="s">
        <v>80</v>
      </c>
      <c r="F210" s="239" t="s">
        <v>875</v>
      </c>
      <c r="G210" s="237"/>
      <c r="H210" s="240">
        <v>0.76800000000000002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151</v>
      </c>
      <c r="AU210" s="246" t="s">
        <v>92</v>
      </c>
      <c r="AV210" s="13" t="s">
        <v>92</v>
      </c>
      <c r="AW210" s="13" t="s">
        <v>42</v>
      </c>
      <c r="AX210" s="13" t="s">
        <v>82</v>
      </c>
      <c r="AY210" s="246" t="s">
        <v>139</v>
      </c>
    </row>
    <row r="211" s="13" customFormat="1">
      <c r="A211" s="13"/>
      <c r="B211" s="236"/>
      <c r="C211" s="237"/>
      <c r="D211" s="230" t="s">
        <v>151</v>
      </c>
      <c r="E211" s="238" t="s">
        <v>80</v>
      </c>
      <c r="F211" s="239" t="s">
        <v>876</v>
      </c>
      <c r="G211" s="237"/>
      <c r="H211" s="240">
        <v>0.128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151</v>
      </c>
      <c r="AU211" s="246" t="s">
        <v>92</v>
      </c>
      <c r="AV211" s="13" t="s">
        <v>92</v>
      </c>
      <c r="AW211" s="13" t="s">
        <v>42</v>
      </c>
      <c r="AX211" s="13" t="s">
        <v>82</v>
      </c>
      <c r="AY211" s="246" t="s">
        <v>139</v>
      </c>
    </row>
    <row r="212" s="16" customFormat="1">
      <c r="A212" s="16"/>
      <c r="B212" s="271"/>
      <c r="C212" s="272"/>
      <c r="D212" s="230" t="s">
        <v>151</v>
      </c>
      <c r="E212" s="273" t="s">
        <v>80</v>
      </c>
      <c r="F212" s="274" t="s">
        <v>826</v>
      </c>
      <c r="G212" s="272"/>
      <c r="H212" s="275">
        <v>0.89600000000000002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81" t="s">
        <v>151</v>
      </c>
      <c r="AU212" s="281" t="s">
        <v>92</v>
      </c>
      <c r="AV212" s="16" t="s">
        <v>159</v>
      </c>
      <c r="AW212" s="16" t="s">
        <v>42</v>
      </c>
      <c r="AX212" s="16" t="s">
        <v>82</v>
      </c>
      <c r="AY212" s="281" t="s">
        <v>139</v>
      </c>
    </row>
    <row r="213" s="15" customFormat="1">
      <c r="A213" s="15"/>
      <c r="B213" s="261"/>
      <c r="C213" s="262"/>
      <c r="D213" s="230" t="s">
        <v>151</v>
      </c>
      <c r="E213" s="263" t="s">
        <v>80</v>
      </c>
      <c r="F213" s="264" t="s">
        <v>877</v>
      </c>
      <c r="G213" s="262"/>
      <c r="H213" s="263" t="s">
        <v>80</v>
      </c>
      <c r="I213" s="265"/>
      <c r="J213" s="262"/>
      <c r="K213" s="262"/>
      <c r="L213" s="266"/>
      <c r="M213" s="267"/>
      <c r="N213" s="268"/>
      <c r="O213" s="268"/>
      <c r="P213" s="268"/>
      <c r="Q213" s="268"/>
      <c r="R213" s="268"/>
      <c r="S213" s="268"/>
      <c r="T213" s="269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0" t="s">
        <v>151</v>
      </c>
      <c r="AU213" s="270" t="s">
        <v>92</v>
      </c>
      <c r="AV213" s="15" t="s">
        <v>90</v>
      </c>
      <c r="AW213" s="15" t="s">
        <v>42</v>
      </c>
      <c r="AX213" s="15" t="s">
        <v>82</v>
      </c>
      <c r="AY213" s="270" t="s">
        <v>139</v>
      </c>
    </row>
    <row r="214" s="13" customFormat="1">
      <c r="A214" s="13"/>
      <c r="B214" s="236"/>
      <c r="C214" s="237"/>
      <c r="D214" s="230" t="s">
        <v>151</v>
      </c>
      <c r="E214" s="238" t="s">
        <v>80</v>
      </c>
      <c r="F214" s="239" t="s">
        <v>878</v>
      </c>
      <c r="G214" s="237"/>
      <c r="H214" s="240">
        <v>0.25600000000000001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151</v>
      </c>
      <c r="AU214" s="246" t="s">
        <v>92</v>
      </c>
      <c r="AV214" s="13" t="s">
        <v>92</v>
      </c>
      <c r="AW214" s="13" t="s">
        <v>42</v>
      </c>
      <c r="AX214" s="13" t="s">
        <v>82</v>
      </c>
      <c r="AY214" s="246" t="s">
        <v>139</v>
      </c>
    </row>
    <row r="215" s="13" customFormat="1">
      <c r="A215" s="13"/>
      <c r="B215" s="236"/>
      <c r="C215" s="237"/>
      <c r="D215" s="230" t="s">
        <v>151</v>
      </c>
      <c r="E215" s="238" t="s">
        <v>80</v>
      </c>
      <c r="F215" s="239" t="s">
        <v>879</v>
      </c>
      <c r="G215" s="237"/>
      <c r="H215" s="240">
        <v>0.064000000000000001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151</v>
      </c>
      <c r="AU215" s="246" t="s">
        <v>92</v>
      </c>
      <c r="AV215" s="13" t="s">
        <v>92</v>
      </c>
      <c r="AW215" s="13" t="s">
        <v>42</v>
      </c>
      <c r="AX215" s="13" t="s">
        <v>82</v>
      </c>
      <c r="AY215" s="246" t="s">
        <v>139</v>
      </c>
    </row>
    <row r="216" s="16" customFormat="1">
      <c r="A216" s="16"/>
      <c r="B216" s="271"/>
      <c r="C216" s="272"/>
      <c r="D216" s="230" t="s">
        <v>151</v>
      </c>
      <c r="E216" s="273" t="s">
        <v>80</v>
      </c>
      <c r="F216" s="274" t="s">
        <v>826</v>
      </c>
      <c r="G216" s="272"/>
      <c r="H216" s="275">
        <v>0.32000000000000001</v>
      </c>
      <c r="I216" s="276"/>
      <c r="J216" s="272"/>
      <c r="K216" s="272"/>
      <c r="L216" s="277"/>
      <c r="M216" s="278"/>
      <c r="N216" s="279"/>
      <c r="O216" s="279"/>
      <c r="P216" s="279"/>
      <c r="Q216" s="279"/>
      <c r="R216" s="279"/>
      <c r="S216" s="279"/>
      <c r="T216" s="280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81" t="s">
        <v>151</v>
      </c>
      <c r="AU216" s="281" t="s">
        <v>92</v>
      </c>
      <c r="AV216" s="16" t="s">
        <v>159</v>
      </c>
      <c r="AW216" s="16" t="s">
        <v>42</v>
      </c>
      <c r="AX216" s="16" t="s">
        <v>82</v>
      </c>
      <c r="AY216" s="281" t="s">
        <v>139</v>
      </c>
    </row>
    <row r="217" s="14" customFormat="1">
      <c r="A217" s="14"/>
      <c r="B217" s="247"/>
      <c r="C217" s="248"/>
      <c r="D217" s="230" t="s">
        <v>151</v>
      </c>
      <c r="E217" s="249" t="s">
        <v>80</v>
      </c>
      <c r="F217" s="250" t="s">
        <v>152</v>
      </c>
      <c r="G217" s="248"/>
      <c r="H217" s="251">
        <v>3.2160000000000002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151</v>
      </c>
      <c r="AU217" s="257" t="s">
        <v>92</v>
      </c>
      <c r="AV217" s="14" t="s">
        <v>153</v>
      </c>
      <c r="AW217" s="14" t="s">
        <v>42</v>
      </c>
      <c r="AX217" s="14" t="s">
        <v>90</v>
      </c>
      <c r="AY217" s="257" t="s">
        <v>139</v>
      </c>
    </row>
    <row r="218" s="2" customFormat="1" ht="14.4" customHeight="1">
      <c r="A218" s="41"/>
      <c r="B218" s="42"/>
      <c r="C218" s="217" t="s">
        <v>230</v>
      </c>
      <c r="D218" s="217" t="s">
        <v>142</v>
      </c>
      <c r="E218" s="218" t="s">
        <v>880</v>
      </c>
      <c r="F218" s="219" t="s">
        <v>881</v>
      </c>
      <c r="G218" s="220" t="s">
        <v>265</v>
      </c>
      <c r="H218" s="221">
        <v>3</v>
      </c>
      <c r="I218" s="222"/>
      <c r="J218" s="223">
        <f>ROUND(I218*H218,2)</f>
        <v>0</v>
      </c>
      <c r="K218" s="219" t="s">
        <v>145</v>
      </c>
      <c r="L218" s="47"/>
      <c r="M218" s="224" t="s">
        <v>80</v>
      </c>
      <c r="N218" s="225" t="s">
        <v>52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153</v>
      </c>
      <c r="AT218" s="228" t="s">
        <v>142</v>
      </c>
      <c r="AU218" s="228" t="s">
        <v>92</v>
      </c>
      <c r="AY218" s="19" t="s">
        <v>139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90</v>
      </c>
      <c r="BK218" s="229">
        <f>ROUND(I218*H218,2)</f>
        <v>0</v>
      </c>
      <c r="BL218" s="19" t="s">
        <v>153</v>
      </c>
      <c r="BM218" s="228" t="s">
        <v>882</v>
      </c>
    </row>
    <row r="219" s="2" customFormat="1">
      <c r="A219" s="41"/>
      <c r="B219" s="42"/>
      <c r="C219" s="43"/>
      <c r="D219" s="230" t="s">
        <v>148</v>
      </c>
      <c r="E219" s="43"/>
      <c r="F219" s="231" t="s">
        <v>883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148</v>
      </c>
      <c r="AU219" s="19" t="s">
        <v>92</v>
      </c>
    </row>
    <row r="220" s="2" customFormat="1">
      <c r="A220" s="41"/>
      <c r="B220" s="42"/>
      <c r="C220" s="43"/>
      <c r="D220" s="230" t="s">
        <v>149</v>
      </c>
      <c r="E220" s="43"/>
      <c r="F220" s="235" t="s">
        <v>884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149</v>
      </c>
      <c r="AU220" s="19" t="s">
        <v>92</v>
      </c>
    </row>
    <row r="221" s="13" customFormat="1">
      <c r="A221" s="13"/>
      <c r="B221" s="236"/>
      <c r="C221" s="237"/>
      <c r="D221" s="230" t="s">
        <v>151</v>
      </c>
      <c r="E221" s="238" t="s">
        <v>80</v>
      </c>
      <c r="F221" s="239" t="s">
        <v>159</v>
      </c>
      <c r="G221" s="237"/>
      <c r="H221" s="240">
        <v>3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151</v>
      </c>
      <c r="AU221" s="246" t="s">
        <v>92</v>
      </c>
      <c r="AV221" s="13" t="s">
        <v>92</v>
      </c>
      <c r="AW221" s="13" t="s">
        <v>42</v>
      </c>
      <c r="AX221" s="13" t="s">
        <v>82</v>
      </c>
      <c r="AY221" s="246" t="s">
        <v>139</v>
      </c>
    </row>
    <row r="222" s="14" customFormat="1">
      <c r="A222" s="14"/>
      <c r="B222" s="247"/>
      <c r="C222" s="248"/>
      <c r="D222" s="230" t="s">
        <v>151</v>
      </c>
      <c r="E222" s="249" t="s">
        <v>80</v>
      </c>
      <c r="F222" s="250" t="s">
        <v>152</v>
      </c>
      <c r="G222" s="248"/>
      <c r="H222" s="251">
        <v>3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151</v>
      </c>
      <c r="AU222" s="257" t="s">
        <v>92</v>
      </c>
      <c r="AV222" s="14" t="s">
        <v>153</v>
      </c>
      <c r="AW222" s="14" t="s">
        <v>42</v>
      </c>
      <c r="AX222" s="14" t="s">
        <v>90</v>
      </c>
      <c r="AY222" s="257" t="s">
        <v>139</v>
      </c>
    </row>
    <row r="223" s="2" customFormat="1" ht="14.4" customHeight="1">
      <c r="A223" s="41"/>
      <c r="B223" s="42"/>
      <c r="C223" s="217" t="s">
        <v>237</v>
      </c>
      <c r="D223" s="217" t="s">
        <v>142</v>
      </c>
      <c r="E223" s="218" t="s">
        <v>885</v>
      </c>
      <c r="F223" s="219" t="s">
        <v>886</v>
      </c>
      <c r="G223" s="220" t="s">
        <v>265</v>
      </c>
      <c r="H223" s="221">
        <v>3</v>
      </c>
      <c r="I223" s="222"/>
      <c r="J223" s="223">
        <f>ROUND(I223*H223,2)</f>
        <v>0</v>
      </c>
      <c r="K223" s="219" t="s">
        <v>145</v>
      </c>
      <c r="L223" s="47"/>
      <c r="M223" s="224" t="s">
        <v>80</v>
      </c>
      <c r="N223" s="225" t="s">
        <v>52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153</v>
      </c>
      <c r="AT223" s="228" t="s">
        <v>142</v>
      </c>
      <c r="AU223" s="228" t="s">
        <v>92</v>
      </c>
      <c r="AY223" s="19" t="s">
        <v>139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90</v>
      </c>
      <c r="BK223" s="229">
        <f>ROUND(I223*H223,2)</f>
        <v>0</v>
      </c>
      <c r="BL223" s="19" t="s">
        <v>153</v>
      </c>
      <c r="BM223" s="228" t="s">
        <v>887</v>
      </c>
    </row>
    <row r="224" s="2" customFormat="1">
      <c r="A224" s="41"/>
      <c r="B224" s="42"/>
      <c r="C224" s="43"/>
      <c r="D224" s="230" t="s">
        <v>148</v>
      </c>
      <c r="E224" s="43"/>
      <c r="F224" s="231" t="s">
        <v>888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148</v>
      </c>
      <c r="AU224" s="19" t="s">
        <v>92</v>
      </c>
    </row>
    <row r="225" s="2" customFormat="1">
      <c r="A225" s="41"/>
      <c r="B225" s="42"/>
      <c r="C225" s="43"/>
      <c r="D225" s="230" t="s">
        <v>149</v>
      </c>
      <c r="E225" s="43"/>
      <c r="F225" s="235" t="s">
        <v>889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149</v>
      </c>
      <c r="AU225" s="19" t="s">
        <v>92</v>
      </c>
    </row>
    <row r="226" s="13" customFormat="1">
      <c r="A226" s="13"/>
      <c r="B226" s="236"/>
      <c r="C226" s="237"/>
      <c r="D226" s="230" t="s">
        <v>151</v>
      </c>
      <c r="E226" s="238" t="s">
        <v>80</v>
      </c>
      <c r="F226" s="239" t="s">
        <v>159</v>
      </c>
      <c r="G226" s="237"/>
      <c r="H226" s="240">
        <v>3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151</v>
      </c>
      <c r="AU226" s="246" t="s">
        <v>92</v>
      </c>
      <c r="AV226" s="13" t="s">
        <v>92</v>
      </c>
      <c r="AW226" s="13" t="s">
        <v>42</v>
      </c>
      <c r="AX226" s="13" t="s">
        <v>82</v>
      </c>
      <c r="AY226" s="246" t="s">
        <v>139</v>
      </c>
    </row>
    <row r="227" s="14" customFormat="1">
      <c r="A227" s="14"/>
      <c r="B227" s="247"/>
      <c r="C227" s="248"/>
      <c r="D227" s="230" t="s">
        <v>151</v>
      </c>
      <c r="E227" s="249" t="s">
        <v>80</v>
      </c>
      <c r="F227" s="250" t="s">
        <v>152</v>
      </c>
      <c r="G227" s="248"/>
      <c r="H227" s="251">
        <v>3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7" t="s">
        <v>151</v>
      </c>
      <c r="AU227" s="257" t="s">
        <v>92</v>
      </c>
      <c r="AV227" s="14" t="s">
        <v>153</v>
      </c>
      <c r="AW227" s="14" t="s">
        <v>42</v>
      </c>
      <c r="AX227" s="14" t="s">
        <v>90</v>
      </c>
      <c r="AY227" s="257" t="s">
        <v>139</v>
      </c>
    </row>
    <row r="228" s="2" customFormat="1" ht="14.4" customHeight="1">
      <c r="A228" s="41"/>
      <c r="B228" s="42"/>
      <c r="C228" s="217" t="s">
        <v>243</v>
      </c>
      <c r="D228" s="217" t="s">
        <v>142</v>
      </c>
      <c r="E228" s="218" t="s">
        <v>890</v>
      </c>
      <c r="F228" s="219" t="s">
        <v>891</v>
      </c>
      <c r="G228" s="220" t="s">
        <v>265</v>
      </c>
      <c r="H228" s="221">
        <v>3</v>
      </c>
      <c r="I228" s="222"/>
      <c r="J228" s="223">
        <f>ROUND(I228*H228,2)</f>
        <v>0</v>
      </c>
      <c r="K228" s="219" t="s">
        <v>145</v>
      </c>
      <c r="L228" s="47"/>
      <c r="M228" s="224" t="s">
        <v>80</v>
      </c>
      <c r="N228" s="225" t="s">
        <v>52</v>
      </c>
      <c r="O228" s="8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8" t="s">
        <v>153</v>
      </c>
      <c r="AT228" s="228" t="s">
        <v>142</v>
      </c>
      <c r="AU228" s="228" t="s">
        <v>92</v>
      </c>
      <c r="AY228" s="19" t="s">
        <v>139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90</v>
      </c>
      <c r="BK228" s="229">
        <f>ROUND(I228*H228,2)</f>
        <v>0</v>
      </c>
      <c r="BL228" s="19" t="s">
        <v>153</v>
      </c>
      <c r="BM228" s="228" t="s">
        <v>892</v>
      </c>
    </row>
    <row r="229" s="2" customFormat="1">
      <c r="A229" s="41"/>
      <c r="B229" s="42"/>
      <c r="C229" s="43"/>
      <c r="D229" s="230" t="s">
        <v>148</v>
      </c>
      <c r="E229" s="43"/>
      <c r="F229" s="231" t="s">
        <v>893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148</v>
      </c>
      <c r="AU229" s="19" t="s">
        <v>92</v>
      </c>
    </row>
    <row r="230" s="2" customFormat="1">
      <c r="A230" s="41"/>
      <c r="B230" s="42"/>
      <c r="C230" s="43"/>
      <c r="D230" s="230" t="s">
        <v>149</v>
      </c>
      <c r="E230" s="43"/>
      <c r="F230" s="235" t="s">
        <v>894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149</v>
      </c>
      <c r="AU230" s="19" t="s">
        <v>92</v>
      </c>
    </row>
    <row r="231" s="13" customFormat="1">
      <c r="A231" s="13"/>
      <c r="B231" s="236"/>
      <c r="C231" s="237"/>
      <c r="D231" s="230" t="s">
        <v>151</v>
      </c>
      <c r="E231" s="238" t="s">
        <v>80</v>
      </c>
      <c r="F231" s="239" t="s">
        <v>159</v>
      </c>
      <c r="G231" s="237"/>
      <c r="H231" s="240">
        <v>3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151</v>
      </c>
      <c r="AU231" s="246" t="s">
        <v>92</v>
      </c>
      <c r="AV231" s="13" t="s">
        <v>92</v>
      </c>
      <c r="AW231" s="13" t="s">
        <v>42</v>
      </c>
      <c r="AX231" s="13" t="s">
        <v>82</v>
      </c>
      <c r="AY231" s="246" t="s">
        <v>139</v>
      </c>
    </row>
    <row r="232" s="14" customFormat="1">
      <c r="A232" s="14"/>
      <c r="B232" s="247"/>
      <c r="C232" s="248"/>
      <c r="D232" s="230" t="s">
        <v>151</v>
      </c>
      <c r="E232" s="249" t="s">
        <v>80</v>
      </c>
      <c r="F232" s="250" t="s">
        <v>152</v>
      </c>
      <c r="G232" s="248"/>
      <c r="H232" s="251">
        <v>3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151</v>
      </c>
      <c r="AU232" s="257" t="s">
        <v>92</v>
      </c>
      <c r="AV232" s="14" t="s">
        <v>153</v>
      </c>
      <c r="AW232" s="14" t="s">
        <v>42</v>
      </c>
      <c r="AX232" s="14" t="s">
        <v>90</v>
      </c>
      <c r="AY232" s="257" t="s">
        <v>139</v>
      </c>
    </row>
    <row r="233" s="2" customFormat="1" ht="14.4" customHeight="1">
      <c r="A233" s="41"/>
      <c r="B233" s="42"/>
      <c r="C233" s="217" t="s">
        <v>250</v>
      </c>
      <c r="D233" s="217" t="s">
        <v>142</v>
      </c>
      <c r="E233" s="218" t="s">
        <v>895</v>
      </c>
      <c r="F233" s="219" t="s">
        <v>896</v>
      </c>
      <c r="G233" s="220" t="s">
        <v>265</v>
      </c>
      <c r="H233" s="221">
        <v>57</v>
      </c>
      <c r="I233" s="222"/>
      <c r="J233" s="223">
        <f>ROUND(I233*H233,2)</f>
        <v>0</v>
      </c>
      <c r="K233" s="219" t="s">
        <v>145</v>
      </c>
      <c r="L233" s="47"/>
      <c r="M233" s="224" t="s">
        <v>80</v>
      </c>
      <c r="N233" s="225" t="s">
        <v>52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153</v>
      </c>
      <c r="AT233" s="228" t="s">
        <v>142</v>
      </c>
      <c r="AU233" s="228" t="s">
        <v>92</v>
      </c>
      <c r="AY233" s="19" t="s">
        <v>139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9" t="s">
        <v>90</v>
      </c>
      <c r="BK233" s="229">
        <f>ROUND(I233*H233,2)</f>
        <v>0</v>
      </c>
      <c r="BL233" s="19" t="s">
        <v>153</v>
      </c>
      <c r="BM233" s="228" t="s">
        <v>897</v>
      </c>
    </row>
    <row r="234" s="2" customFormat="1">
      <c r="A234" s="41"/>
      <c r="B234" s="42"/>
      <c r="C234" s="43"/>
      <c r="D234" s="230" t="s">
        <v>148</v>
      </c>
      <c r="E234" s="43"/>
      <c r="F234" s="231" t="s">
        <v>898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148</v>
      </c>
      <c r="AU234" s="19" t="s">
        <v>92</v>
      </c>
    </row>
    <row r="235" s="2" customFormat="1">
      <c r="A235" s="41"/>
      <c r="B235" s="42"/>
      <c r="C235" s="43"/>
      <c r="D235" s="230" t="s">
        <v>149</v>
      </c>
      <c r="E235" s="43"/>
      <c r="F235" s="235" t="s">
        <v>899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149</v>
      </c>
      <c r="AU235" s="19" t="s">
        <v>92</v>
      </c>
    </row>
    <row r="236" s="13" customFormat="1">
      <c r="A236" s="13"/>
      <c r="B236" s="236"/>
      <c r="C236" s="237"/>
      <c r="D236" s="230" t="s">
        <v>151</v>
      </c>
      <c r="E236" s="238" t="s">
        <v>80</v>
      </c>
      <c r="F236" s="239" t="s">
        <v>159</v>
      </c>
      <c r="G236" s="237"/>
      <c r="H236" s="240">
        <v>3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151</v>
      </c>
      <c r="AU236" s="246" t="s">
        <v>92</v>
      </c>
      <c r="AV236" s="13" t="s">
        <v>92</v>
      </c>
      <c r="AW236" s="13" t="s">
        <v>42</v>
      </c>
      <c r="AX236" s="13" t="s">
        <v>82</v>
      </c>
      <c r="AY236" s="246" t="s">
        <v>139</v>
      </c>
    </row>
    <row r="237" s="14" customFormat="1">
      <c r="A237" s="14"/>
      <c r="B237" s="247"/>
      <c r="C237" s="248"/>
      <c r="D237" s="230" t="s">
        <v>151</v>
      </c>
      <c r="E237" s="249" t="s">
        <v>80</v>
      </c>
      <c r="F237" s="250" t="s">
        <v>152</v>
      </c>
      <c r="G237" s="248"/>
      <c r="H237" s="251">
        <v>3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151</v>
      </c>
      <c r="AU237" s="257" t="s">
        <v>92</v>
      </c>
      <c r="AV237" s="14" t="s">
        <v>153</v>
      </c>
      <c r="AW237" s="14" t="s">
        <v>42</v>
      </c>
      <c r="AX237" s="14" t="s">
        <v>90</v>
      </c>
      <c r="AY237" s="257" t="s">
        <v>139</v>
      </c>
    </row>
    <row r="238" s="13" customFormat="1">
      <c r="A238" s="13"/>
      <c r="B238" s="236"/>
      <c r="C238" s="237"/>
      <c r="D238" s="230" t="s">
        <v>151</v>
      </c>
      <c r="E238" s="237"/>
      <c r="F238" s="239" t="s">
        <v>900</v>
      </c>
      <c r="G238" s="237"/>
      <c r="H238" s="240">
        <v>57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151</v>
      </c>
      <c r="AU238" s="246" t="s">
        <v>92</v>
      </c>
      <c r="AV238" s="13" t="s">
        <v>92</v>
      </c>
      <c r="AW238" s="13" t="s">
        <v>4</v>
      </c>
      <c r="AX238" s="13" t="s">
        <v>90</v>
      </c>
      <c r="AY238" s="246" t="s">
        <v>139</v>
      </c>
    </row>
    <row r="239" s="2" customFormat="1" ht="14.4" customHeight="1">
      <c r="A239" s="41"/>
      <c r="B239" s="42"/>
      <c r="C239" s="217" t="s">
        <v>7</v>
      </c>
      <c r="D239" s="217" t="s">
        <v>142</v>
      </c>
      <c r="E239" s="218" t="s">
        <v>901</v>
      </c>
      <c r="F239" s="219" t="s">
        <v>902</v>
      </c>
      <c r="G239" s="220" t="s">
        <v>265</v>
      </c>
      <c r="H239" s="221">
        <v>57</v>
      </c>
      <c r="I239" s="222"/>
      <c r="J239" s="223">
        <f>ROUND(I239*H239,2)</f>
        <v>0</v>
      </c>
      <c r="K239" s="219" t="s">
        <v>145</v>
      </c>
      <c r="L239" s="47"/>
      <c r="M239" s="224" t="s">
        <v>80</v>
      </c>
      <c r="N239" s="225" t="s">
        <v>52</v>
      </c>
      <c r="O239" s="87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153</v>
      </c>
      <c r="AT239" s="228" t="s">
        <v>142</v>
      </c>
      <c r="AU239" s="228" t="s">
        <v>92</v>
      </c>
      <c r="AY239" s="19" t="s">
        <v>139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90</v>
      </c>
      <c r="BK239" s="229">
        <f>ROUND(I239*H239,2)</f>
        <v>0</v>
      </c>
      <c r="BL239" s="19" t="s">
        <v>153</v>
      </c>
      <c r="BM239" s="228" t="s">
        <v>903</v>
      </c>
    </row>
    <row r="240" s="2" customFormat="1">
      <c r="A240" s="41"/>
      <c r="B240" s="42"/>
      <c r="C240" s="43"/>
      <c r="D240" s="230" t="s">
        <v>148</v>
      </c>
      <c r="E240" s="43"/>
      <c r="F240" s="231" t="s">
        <v>904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148</v>
      </c>
      <c r="AU240" s="19" t="s">
        <v>92</v>
      </c>
    </row>
    <row r="241" s="2" customFormat="1">
      <c r="A241" s="41"/>
      <c r="B241" s="42"/>
      <c r="C241" s="43"/>
      <c r="D241" s="230" t="s">
        <v>149</v>
      </c>
      <c r="E241" s="43"/>
      <c r="F241" s="235" t="s">
        <v>905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149</v>
      </c>
      <c r="AU241" s="19" t="s">
        <v>92</v>
      </c>
    </row>
    <row r="242" s="13" customFormat="1">
      <c r="A242" s="13"/>
      <c r="B242" s="236"/>
      <c r="C242" s="237"/>
      <c r="D242" s="230" t="s">
        <v>151</v>
      </c>
      <c r="E242" s="238" t="s">
        <v>80</v>
      </c>
      <c r="F242" s="239" t="s">
        <v>159</v>
      </c>
      <c r="G242" s="237"/>
      <c r="H242" s="240">
        <v>3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151</v>
      </c>
      <c r="AU242" s="246" t="s">
        <v>92</v>
      </c>
      <c r="AV242" s="13" t="s">
        <v>92</v>
      </c>
      <c r="AW242" s="13" t="s">
        <v>42</v>
      </c>
      <c r="AX242" s="13" t="s">
        <v>82</v>
      </c>
      <c r="AY242" s="246" t="s">
        <v>139</v>
      </c>
    </row>
    <row r="243" s="14" customFormat="1">
      <c r="A243" s="14"/>
      <c r="B243" s="247"/>
      <c r="C243" s="248"/>
      <c r="D243" s="230" t="s">
        <v>151</v>
      </c>
      <c r="E243" s="249" t="s">
        <v>80</v>
      </c>
      <c r="F243" s="250" t="s">
        <v>152</v>
      </c>
      <c r="G243" s="248"/>
      <c r="H243" s="251">
        <v>3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7" t="s">
        <v>151</v>
      </c>
      <c r="AU243" s="257" t="s">
        <v>92</v>
      </c>
      <c r="AV243" s="14" t="s">
        <v>153</v>
      </c>
      <c r="AW243" s="14" t="s">
        <v>42</v>
      </c>
      <c r="AX243" s="14" t="s">
        <v>90</v>
      </c>
      <c r="AY243" s="257" t="s">
        <v>139</v>
      </c>
    </row>
    <row r="244" s="13" customFormat="1">
      <c r="A244" s="13"/>
      <c r="B244" s="236"/>
      <c r="C244" s="237"/>
      <c r="D244" s="230" t="s">
        <v>151</v>
      </c>
      <c r="E244" s="237"/>
      <c r="F244" s="239" t="s">
        <v>900</v>
      </c>
      <c r="G244" s="237"/>
      <c r="H244" s="240">
        <v>57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151</v>
      </c>
      <c r="AU244" s="246" t="s">
        <v>92</v>
      </c>
      <c r="AV244" s="13" t="s">
        <v>92</v>
      </c>
      <c r="AW244" s="13" t="s">
        <v>4</v>
      </c>
      <c r="AX244" s="13" t="s">
        <v>90</v>
      </c>
      <c r="AY244" s="246" t="s">
        <v>139</v>
      </c>
    </row>
    <row r="245" s="2" customFormat="1" ht="14.4" customHeight="1">
      <c r="A245" s="41"/>
      <c r="B245" s="42"/>
      <c r="C245" s="217" t="s">
        <v>500</v>
      </c>
      <c r="D245" s="217" t="s">
        <v>142</v>
      </c>
      <c r="E245" s="218" t="s">
        <v>906</v>
      </c>
      <c r="F245" s="219" t="s">
        <v>907</v>
      </c>
      <c r="G245" s="220" t="s">
        <v>265</v>
      </c>
      <c r="H245" s="221">
        <v>57</v>
      </c>
      <c r="I245" s="222"/>
      <c r="J245" s="223">
        <f>ROUND(I245*H245,2)</f>
        <v>0</v>
      </c>
      <c r="K245" s="219" t="s">
        <v>145</v>
      </c>
      <c r="L245" s="47"/>
      <c r="M245" s="224" t="s">
        <v>80</v>
      </c>
      <c r="N245" s="225" t="s">
        <v>52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153</v>
      </c>
      <c r="AT245" s="228" t="s">
        <v>142</v>
      </c>
      <c r="AU245" s="228" t="s">
        <v>92</v>
      </c>
      <c r="AY245" s="19" t="s">
        <v>139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90</v>
      </c>
      <c r="BK245" s="229">
        <f>ROUND(I245*H245,2)</f>
        <v>0</v>
      </c>
      <c r="BL245" s="19" t="s">
        <v>153</v>
      </c>
      <c r="BM245" s="228" t="s">
        <v>908</v>
      </c>
    </row>
    <row r="246" s="2" customFormat="1">
      <c r="A246" s="41"/>
      <c r="B246" s="42"/>
      <c r="C246" s="43"/>
      <c r="D246" s="230" t="s">
        <v>148</v>
      </c>
      <c r="E246" s="43"/>
      <c r="F246" s="231" t="s">
        <v>909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148</v>
      </c>
      <c r="AU246" s="19" t="s">
        <v>92</v>
      </c>
    </row>
    <row r="247" s="2" customFormat="1">
      <c r="A247" s="41"/>
      <c r="B247" s="42"/>
      <c r="C247" s="43"/>
      <c r="D247" s="230" t="s">
        <v>149</v>
      </c>
      <c r="E247" s="43"/>
      <c r="F247" s="235" t="s">
        <v>910</v>
      </c>
      <c r="G247" s="43"/>
      <c r="H247" s="43"/>
      <c r="I247" s="232"/>
      <c r="J247" s="43"/>
      <c r="K247" s="43"/>
      <c r="L247" s="47"/>
      <c r="M247" s="233"/>
      <c r="N247" s="23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149</v>
      </c>
      <c r="AU247" s="19" t="s">
        <v>92</v>
      </c>
    </row>
    <row r="248" s="13" customFormat="1">
      <c r="A248" s="13"/>
      <c r="B248" s="236"/>
      <c r="C248" s="237"/>
      <c r="D248" s="230" t="s">
        <v>151</v>
      </c>
      <c r="E248" s="238" t="s">
        <v>80</v>
      </c>
      <c r="F248" s="239" t="s">
        <v>159</v>
      </c>
      <c r="G248" s="237"/>
      <c r="H248" s="240">
        <v>3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151</v>
      </c>
      <c r="AU248" s="246" t="s">
        <v>92</v>
      </c>
      <c r="AV248" s="13" t="s">
        <v>92</v>
      </c>
      <c r="AW248" s="13" t="s">
        <v>42</v>
      </c>
      <c r="AX248" s="13" t="s">
        <v>82</v>
      </c>
      <c r="AY248" s="246" t="s">
        <v>139</v>
      </c>
    </row>
    <row r="249" s="14" customFormat="1">
      <c r="A249" s="14"/>
      <c r="B249" s="247"/>
      <c r="C249" s="248"/>
      <c r="D249" s="230" t="s">
        <v>151</v>
      </c>
      <c r="E249" s="249" t="s">
        <v>80</v>
      </c>
      <c r="F249" s="250" t="s">
        <v>152</v>
      </c>
      <c r="G249" s="248"/>
      <c r="H249" s="251">
        <v>3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151</v>
      </c>
      <c r="AU249" s="257" t="s">
        <v>92</v>
      </c>
      <c r="AV249" s="14" t="s">
        <v>153</v>
      </c>
      <c r="AW249" s="14" t="s">
        <v>42</v>
      </c>
      <c r="AX249" s="14" t="s">
        <v>90</v>
      </c>
      <c r="AY249" s="257" t="s">
        <v>139</v>
      </c>
    </row>
    <row r="250" s="13" customFormat="1">
      <c r="A250" s="13"/>
      <c r="B250" s="236"/>
      <c r="C250" s="237"/>
      <c r="D250" s="230" t="s">
        <v>151</v>
      </c>
      <c r="E250" s="237"/>
      <c r="F250" s="239" t="s">
        <v>900</v>
      </c>
      <c r="G250" s="237"/>
      <c r="H250" s="240">
        <v>57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151</v>
      </c>
      <c r="AU250" s="246" t="s">
        <v>92</v>
      </c>
      <c r="AV250" s="13" t="s">
        <v>92</v>
      </c>
      <c r="AW250" s="13" t="s">
        <v>4</v>
      </c>
      <c r="AX250" s="13" t="s">
        <v>90</v>
      </c>
      <c r="AY250" s="246" t="s">
        <v>139</v>
      </c>
    </row>
    <row r="251" s="2" customFormat="1" ht="14.4" customHeight="1">
      <c r="A251" s="41"/>
      <c r="B251" s="42"/>
      <c r="C251" s="217" t="s">
        <v>508</v>
      </c>
      <c r="D251" s="217" t="s">
        <v>142</v>
      </c>
      <c r="E251" s="218" t="s">
        <v>361</v>
      </c>
      <c r="F251" s="219" t="s">
        <v>362</v>
      </c>
      <c r="G251" s="220" t="s">
        <v>351</v>
      </c>
      <c r="H251" s="221">
        <v>3.2160000000000002</v>
      </c>
      <c r="I251" s="222"/>
      <c r="J251" s="223">
        <f>ROUND(I251*H251,2)</f>
        <v>0</v>
      </c>
      <c r="K251" s="219" t="s">
        <v>145</v>
      </c>
      <c r="L251" s="47"/>
      <c r="M251" s="224" t="s">
        <v>80</v>
      </c>
      <c r="N251" s="225" t="s">
        <v>52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153</v>
      </c>
      <c r="AT251" s="228" t="s">
        <v>142</v>
      </c>
      <c r="AU251" s="228" t="s">
        <v>92</v>
      </c>
      <c r="AY251" s="19" t="s">
        <v>139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90</v>
      </c>
      <c r="BK251" s="229">
        <f>ROUND(I251*H251,2)</f>
        <v>0</v>
      </c>
      <c r="BL251" s="19" t="s">
        <v>153</v>
      </c>
      <c r="BM251" s="228" t="s">
        <v>911</v>
      </c>
    </row>
    <row r="252" s="2" customFormat="1">
      <c r="A252" s="41"/>
      <c r="B252" s="42"/>
      <c r="C252" s="43"/>
      <c r="D252" s="230" t="s">
        <v>148</v>
      </c>
      <c r="E252" s="43"/>
      <c r="F252" s="231" t="s">
        <v>364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148</v>
      </c>
      <c r="AU252" s="19" t="s">
        <v>92</v>
      </c>
    </row>
    <row r="253" s="2" customFormat="1">
      <c r="A253" s="41"/>
      <c r="B253" s="42"/>
      <c r="C253" s="43"/>
      <c r="D253" s="230" t="s">
        <v>149</v>
      </c>
      <c r="E253" s="43"/>
      <c r="F253" s="235" t="s">
        <v>912</v>
      </c>
      <c r="G253" s="43"/>
      <c r="H253" s="43"/>
      <c r="I253" s="232"/>
      <c r="J253" s="43"/>
      <c r="K253" s="43"/>
      <c r="L253" s="47"/>
      <c r="M253" s="233"/>
      <c r="N253" s="23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149</v>
      </c>
      <c r="AU253" s="19" t="s">
        <v>92</v>
      </c>
    </row>
    <row r="254" s="13" customFormat="1">
      <c r="A254" s="13"/>
      <c r="B254" s="236"/>
      <c r="C254" s="237"/>
      <c r="D254" s="230" t="s">
        <v>151</v>
      </c>
      <c r="E254" s="238" t="s">
        <v>80</v>
      </c>
      <c r="F254" s="239" t="s">
        <v>913</v>
      </c>
      <c r="G254" s="237"/>
      <c r="H254" s="240">
        <v>3.2160000000000002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151</v>
      </c>
      <c r="AU254" s="246" t="s">
        <v>92</v>
      </c>
      <c r="AV254" s="13" t="s">
        <v>92</v>
      </c>
      <c r="AW254" s="13" t="s">
        <v>42</v>
      </c>
      <c r="AX254" s="13" t="s">
        <v>82</v>
      </c>
      <c r="AY254" s="246" t="s">
        <v>139</v>
      </c>
    </row>
    <row r="255" s="14" customFormat="1">
      <c r="A255" s="14"/>
      <c r="B255" s="247"/>
      <c r="C255" s="248"/>
      <c r="D255" s="230" t="s">
        <v>151</v>
      </c>
      <c r="E255" s="249" t="s">
        <v>80</v>
      </c>
      <c r="F255" s="250" t="s">
        <v>152</v>
      </c>
      <c r="G255" s="248"/>
      <c r="H255" s="251">
        <v>3.2160000000000002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151</v>
      </c>
      <c r="AU255" s="257" t="s">
        <v>92</v>
      </c>
      <c r="AV255" s="14" t="s">
        <v>153</v>
      </c>
      <c r="AW255" s="14" t="s">
        <v>42</v>
      </c>
      <c r="AX255" s="14" t="s">
        <v>90</v>
      </c>
      <c r="AY255" s="257" t="s">
        <v>139</v>
      </c>
    </row>
    <row r="256" s="2" customFormat="1" ht="14.4" customHeight="1">
      <c r="A256" s="41"/>
      <c r="B256" s="42"/>
      <c r="C256" s="217" t="s">
        <v>516</v>
      </c>
      <c r="D256" s="217" t="s">
        <v>142</v>
      </c>
      <c r="E256" s="218" t="s">
        <v>361</v>
      </c>
      <c r="F256" s="219" t="s">
        <v>362</v>
      </c>
      <c r="G256" s="220" t="s">
        <v>351</v>
      </c>
      <c r="H256" s="221">
        <v>12.036</v>
      </c>
      <c r="I256" s="222"/>
      <c r="J256" s="223">
        <f>ROUND(I256*H256,2)</f>
        <v>0</v>
      </c>
      <c r="K256" s="219" t="s">
        <v>145</v>
      </c>
      <c r="L256" s="47"/>
      <c r="M256" s="224" t="s">
        <v>80</v>
      </c>
      <c r="N256" s="225" t="s">
        <v>52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153</v>
      </c>
      <c r="AT256" s="228" t="s">
        <v>142</v>
      </c>
      <c r="AU256" s="228" t="s">
        <v>92</v>
      </c>
      <c r="AY256" s="19" t="s">
        <v>139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90</v>
      </c>
      <c r="BK256" s="229">
        <f>ROUND(I256*H256,2)</f>
        <v>0</v>
      </c>
      <c r="BL256" s="19" t="s">
        <v>153</v>
      </c>
      <c r="BM256" s="228" t="s">
        <v>914</v>
      </c>
    </row>
    <row r="257" s="2" customFormat="1">
      <c r="A257" s="41"/>
      <c r="B257" s="42"/>
      <c r="C257" s="43"/>
      <c r="D257" s="230" t="s">
        <v>148</v>
      </c>
      <c r="E257" s="43"/>
      <c r="F257" s="231" t="s">
        <v>364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148</v>
      </c>
      <c r="AU257" s="19" t="s">
        <v>92</v>
      </c>
    </row>
    <row r="258" s="2" customFormat="1">
      <c r="A258" s="41"/>
      <c r="B258" s="42"/>
      <c r="C258" s="43"/>
      <c r="D258" s="230" t="s">
        <v>149</v>
      </c>
      <c r="E258" s="43"/>
      <c r="F258" s="235" t="s">
        <v>915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149</v>
      </c>
      <c r="AU258" s="19" t="s">
        <v>92</v>
      </c>
    </row>
    <row r="259" s="15" customFormat="1">
      <c r="A259" s="15"/>
      <c r="B259" s="261"/>
      <c r="C259" s="262"/>
      <c r="D259" s="230" t="s">
        <v>151</v>
      </c>
      <c r="E259" s="263" t="s">
        <v>80</v>
      </c>
      <c r="F259" s="264" t="s">
        <v>848</v>
      </c>
      <c r="G259" s="262"/>
      <c r="H259" s="263" t="s">
        <v>80</v>
      </c>
      <c r="I259" s="265"/>
      <c r="J259" s="262"/>
      <c r="K259" s="262"/>
      <c r="L259" s="266"/>
      <c r="M259" s="267"/>
      <c r="N259" s="268"/>
      <c r="O259" s="268"/>
      <c r="P259" s="268"/>
      <c r="Q259" s="268"/>
      <c r="R259" s="268"/>
      <c r="S259" s="268"/>
      <c r="T259" s="269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0" t="s">
        <v>151</v>
      </c>
      <c r="AU259" s="270" t="s">
        <v>92</v>
      </c>
      <c r="AV259" s="15" t="s">
        <v>90</v>
      </c>
      <c r="AW259" s="15" t="s">
        <v>42</v>
      </c>
      <c r="AX259" s="15" t="s">
        <v>82</v>
      </c>
      <c r="AY259" s="270" t="s">
        <v>139</v>
      </c>
    </row>
    <row r="260" s="13" customFormat="1">
      <c r="A260" s="13"/>
      <c r="B260" s="236"/>
      <c r="C260" s="237"/>
      <c r="D260" s="230" t="s">
        <v>151</v>
      </c>
      <c r="E260" s="238" t="s">
        <v>80</v>
      </c>
      <c r="F260" s="239" t="s">
        <v>849</v>
      </c>
      <c r="G260" s="237"/>
      <c r="H260" s="240">
        <v>6.4119999999999999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151</v>
      </c>
      <c r="AU260" s="246" t="s">
        <v>92</v>
      </c>
      <c r="AV260" s="13" t="s">
        <v>92</v>
      </c>
      <c r="AW260" s="13" t="s">
        <v>42</v>
      </c>
      <c r="AX260" s="13" t="s">
        <v>82</v>
      </c>
      <c r="AY260" s="246" t="s">
        <v>139</v>
      </c>
    </row>
    <row r="261" s="15" customFormat="1">
      <c r="A261" s="15"/>
      <c r="B261" s="261"/>
      <c r="C261" s="262"/>
      <c r="D261" s="230" t="s">
        <v>151</v>
      </c>
      <c r="E261" s="263" t="s">
        <v>80</v>
      </c>
      <c r="F261" s="264" t="s">
        <v>850</v>
      </c>
      <c r="G261" s="262"/>
      <c r="H261" s="263" t="s">
        <v>80</v>
      </c>
      <c r="I261" s="265"/>
      <c r="J261" s="262"/>
      <c r="K261" s="262"/>
      <c r="L261" s="266"/>
      <c r="M261" s="267"/>
      <c r="N261" s="268"/>
      <c r="O261" s="268"/>
      <c r="P261" s="268"/>
      <c r="Q261" s="268"/>
      <c r="R261" s="268"/>
      <c r="S261" s="268"/>
      <c r="T261" s="269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0" t="s">
        <v>151</v>
      </c>
      <c r="AU261" s="270" t="s">
        <v>92</v>
      </c>
      <c r="AV261" s="15" t="s">
        <v>90</v>
      </c>
      <c r="AW261" s="15" t="s">
        <v>42</v>
      </c>
      <c r="AX261" s="15" t="s">
        <v>82</v>
      </c>
      <c r="AY261" s="270" t="s">
        <v>139</v>
      </c>
    </row>
    <row r="262" s="13" customFormat="1">
      <c r="A262" s="13"/>
      <c r="B262" s="236"/>
      <c r="C262" s="237"/>
      <c r="D262" s="230" t="s">
        <v>151</v>
      </c>
      <c r="E262" s="238" t="s">
        <v>80</v>
      </c>
      <c r="F262" s="239" t="s">
        <v>851</v>
      </c>
      <c r="G262" s="237"/>
      <c r="H262" s="240">
        <v>5.6239999999999997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151</v>
      </c>
      <c r="AU262" s="246" t="s">
        <v>92</v>
      </c>
      <c r="AV262" s="13" t="s">
        <v>92</v>
      </c>
      <c r="AW262" s="13" t="s">
        <v>42</v>
      </c>
      <c r="AX262" s="13" t="s">
        <v>82</v>
      </c>
      <c r="AY262" s="246" t="s">
        <v>139</v>
      </c>
    </row>
    <row r="263" s="14" customFormat="1">
      <c r="A263" s="14"/>
      <c r="B263" s="247"/>
      <c r="C263" s="248"/>
      <c r="D263" s="230" t="s">
        <v>151</v>
      </c>
      <c r="E263" s="249" t="s">
        <v>80</v>
      </c>
      <c r="F263" s="250" t="s">
        <v>152</v>
      </c>
      <c r="G263" s="248"/>
      <c r="H263" s="251">
        <v>12.036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151</v>
      </c>
      <c r="AU263" s="257" t="s">
        <v>92</v>
      </c>
      <c r="AV263" s="14" t="s">
        <v>153</v>
      </c>
      <c r="AW263" s="14" t="s">
        <v>42</v>
      </c>
      <c r="AX263" s="14" t="s">
        <v>90</v>
      </c>
      <c r="AY263" s="257" t="s">
        <v>139</v>
      </c>
    </row>
    <row r="264" s="2" customFormat="1" ht="14.4" customHeight="1">
      <c r="A264" s="41"/>
      <c r="B264" s="42"/>
      <c r="C264" s="217" t="s">
        <v>532</v>
      </c>
      <c r="D264" s="217" t="s">
        <v>142</v>
      </c>
      <c r="E264" s="218" t="s">
        <v>361</v>
      </c>
      <c r="F264" s="219" t="s">
        <v>362</v>
      </c>
      <c r="G264" s="220" t="s">
        <v>351</v>
      </c>
      <c r="H264" s="221">
        <v>8.1899999999999995</v>
      </c>
      <c r="I264" s="222"/>
      <c r="J264" s="223">
        <f>ROUND(I264*H264,2)</f>
        <v>0</v>
      </c>
      <c r="K264" s="219" t="s">
        <v>145</v>
      </c>
      <c r="L264" s="47"/>
      <c r="M264" s="224" t="s">
        <v>80</v>
      </c>
      <c r="N264" s="225" t="s">
        <v>52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153</v>
      </c>
      <c r="AT264" s="228" t="s">
        <v>142</v>
      </c>
      <c r="AU264" s="228" t="s">
        <v>92</v>
      </c>
      <c r="AY264" s="19" t="s">
        <v>139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90</v>
      </c>
      <c r="BK264" s="229">
        <f>ROUND(I264*H264,2)</f>
        <v>0</v>
      </c>
      <c r="BL264" s="19" t="s">
        <v>153</v>
      </c>
      <c r="BM264" s="228" t="s">
        <v>916</v>
      </c>
    </row>
    <row r="265" s="2" customFormat="1">
      <c r="A265" s="41"/>
      <c r="B265" s="42"/>
      <c r="C265" s="43"/>
      <c r="D265" s="230" t="s">
        <v>148</v>
      </c>
      <c r="E265" s="43"/>
      <c r="F265" s="231" t="s">
        <v>364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148</v>
      </c>
      <c r="AU265" s="19" t="s">
        <v>92</v>
      </c>
    </row>
    <row r="266" s="2" customFormat="1">
      <c r="A266" s="41"/>
      <c r="B266" s="42"/>
      <c r="C266" s="43"/>
      <c r="D266" s="230" t="s">
        <v>149</v>
      </c>
      <c r="E266" s="43"/>
      <c r="F266" s="235" t="s">
        <v>917</v>
      </c>
      <c r="G266" s="43"/>
      <c r="H266" s="43"/>
      <c r="I266" s="232"/>
      <c r="J266" s="43"/>
      <c r="K266" s="43"/>
      <c r="L266" s="47"/>
      <c r="M266" s="233"/>
      <c r="N266" s="23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149</v>
      </c>
      <c r="AU266" s="19" t="s">
        <v>92</v>
      </c>
    </row>
    <row r="267" s="13" customFormat="1">
      <c r="A267" s="13"/>
      <c r="B267" s="236"/>
      <c r="C267" s="237"/>
      <c r="D267" s="230" t="s">
        <v>151</v>
      </c>
      <c r="E267" s="238" t="s">
        <v>80</v>
      </c>
      <c r="F267" s="239" t="s">
        <v>918</v>
      </c>
      <c r="G267" s="237"/>
      <c r="H267" s="240">
        <v>8.1899999999999995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151</v>
      </c>
      <c r="AU267" s="246" t="s">
        <v>92</v>
      </c>
      <c r="AV267" s="13" t="s">
        <v>92</v>
      </c>
      <c r="AW267" s="13" t="s">
        <v>42</v>
      </c>
      <c r="AX267" s="13" t="s">
        <v>82</v>
      </c>
      <c r="AY267" s="246" t="s">
        <v>139</v>
      </c>
    </row>
    <row r="268" s="14" customFormat="1">
      <c r="A268" s="14"/>
      <c r="B268" s="247"/>
      <c r="C268" s="248"/>
      <c r="D268" s="230" t="s">
        <v>151</v>
      </c>
      <c r="E268" s="249" t="s">
        <v>80</v>
      </c>
      <c r="F268" s="250" t="s">
        <v>152</v>
      </c>
      <c r="G268" s="248"/>
      <c r="H268" s="251">
        <v>8.1899999999999995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7" t="s">
        <v>151</v>
      </c>
      <c r="AU268" s="257" t="s">
        <v>92</v>
      </c>
      <c r="AV268" s="14" t="s">
        <v>153</v>
      </c>
      <c r="AW268" s="14" t="s">
        <v>42</v>
      </c>
      <c r="AX268" s="14" t="s">
        <v>90</v>
      </c>
      <c r="AY268" s="257" t="s">
        <v>139</v>
      </c>
    </row>
    <row r="269" s="2" customFormat="1" ht="14.4" customHeight="1">
      <c r="A269" s="41"/>
      <c r="B269" s="42"/>
      <c r="C269" s="217" t="s">
        <v>539</v>
      </c>
      <c r="D269" s="217" t="s">
        <v>142</v>
      </c>
      <c r="E269" s="218" t="s">
        <v>361</v>
      </c>
      <c r="F269" s="219" t="s">
        <v>362</v>
      </c>
      <c r="G269" s="220" t="s">
        <v>351</v>
      </c>
      <c r="H269" s="221">
        <v>92.316000000000002</v>
      </c>
      <c r="I269" s="222"/>
      <c r="J269" s="223">
        <f>ROUND(I269*H269,2)</f>
        <v>0</v>
      </c>
      <c r="K269" s="219" t="s">
        <v>145</v>
      </c>
      <c r="L269" s="47"/>
      <c r="M269" s="224" t="s">
        <v>80</v>
      </c>
      <c r="N269" s="225" t="s">
        <v>52</v>
      </c>
      <c r="O269" s="87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8" t="s">
        <v>153</v>
      </c>
      <c r="AT269" s="228" t="s">
        <v>142</v>
      </c>
      <c r="AU269" s="228" t="s">
        <v>92</v>
      </c>
      <c r="AY269" s="19" t="s">
        <v>139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9" t="s">
        <v>90</v>
      </c>
      <c r="BK269" s="229">
        <f>ROUND(I269*H269,2)</f>
        <v>0</v>
      </c>
      <c r="BL269" s="19" t="s">
        <v>153</v>
      </c>
      <c r="BM269" s="228" t="s">
        <v>919</v>
      </c>
    </row>
    <row r="270" s="2" customFormat="1">
      <c r="A270" s="41"/>
      <c r="B270" s="42"/>
      <c r="C270" s="43"/>
      <c r="D270" s="230" t="s">
        <v>148</v>
      </c>
      <c r="E270" s="43"/>
      <c r="F270" s="231" t="s">
        <v>364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148</v>
      </c>
      <c r="AU270" s="19" t="s">
        <v>92</v>
      </c>
    </row>
    <row r="271" s="2" customFormat="1">
      <c r="A271" s="41"/>
      <c r="B271" s="42"/>
      <c r="C271" s="43"/>
      <c r="D271" s="230" t="s">
        <v>149</v>
      </c>
      <c r="E271" s="43"/>
      <c r="F271" s="235" t="s">
        <v>920</v>
      </c>
      <c r="G271" s="43"/>
      <c r="H271" s="43"/>
      <c r="I271" s="232"/>
      <c r="J271" s="43"/>
      <c r="K271" s="43"/>
      <c r="L271" s="47"/>
      <c r="M271" s="233"/>
      <c r="N271" s="23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149</v>
      </c>
      <c r="AU271" s="19" t="s">
        <v>92</v>
      </c>
    </row>
    <row r="272" s="13" customFormat="1">
      <c r="A272" s="13"/>
      <c r="B272" s="236"/>
      <c r="C272" s="237"/>
      <c r="D272" s="230" t="s">
        <v>151</v>
      </c>
      <c r="E272" s="238" t="s">
        <v>80</v>
      </c>
      <c r="F272" s="239" t="s">
        <v>921</v>
      </c>
      <c r="G272" s="237"/>
      <c r="H272" s="240">
        <v>92.316000000000002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151</v>
      </c>
      <c r="AU272" s="246" t="s">
        <v>92</v>
      </c>
      <c r="AV272" s="13" t="s">
        <v>92</v>
      </c>
      <c r="AW272" s="13" t="s">
        <v>42</v>
      </c>
      <c r="AX272" s="13" t="s">
        <v>82</v>
      </c>
      <c r="AY272" s="246" t="s">
        <v>139</v>
      </c>
    </row>
    <row r="273" s="14" customFormat="1">
      <c r="A273" s="14"/>
      <c r="B273" s="247"/>
      <c r="C273" s="248"/>
      <c r="D273" s="230" t="s">
        <v>151</v>
      </c>
      <c r="E273" s="249" t="s">
        <v>80</v>
      </c>
      <c r="F273" s="250" t="s">
        <v>152</v>
      </c>
      <c r="G273" s="248"/>
      <c r="H273" s="251">
        <v>92.316000000000002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151</v>
      </c>
      <c r="AU273" s="257" t="s">
        <v>92</v>
      </c>
      <c r="AV273" s="14" t="s">
        <v>153</v>
      </c>
      <c r="AW273" s="14" t="s">
        <v>42</v>
      </c>
      <c r="AX273" s="14" t="s">
        <v>90</v>
      </c>
      <c r="AY273" s="257" t="s">
        <v>139</v>
      </c>
    </row>
    <row r="274" s="2" customFormat="1" ht="24.15" customHeight="1">
      <c r="A274" s="41"/>
      <c r="B274" s="42"/>
      <c r="C274" s="217" t="s">
        <v>543</v>
      </c>
      <c r="D274" s="217" t="s">
        <v>142</v>
      </c>
      <c r="E274" s="218" t="s">
        <v>369</v>
      </c>
      <c r="F274" s="219" t="s">
        <v>370</v>
      </c>
      <c r="G274" s="220" t="s">
        <v>351</v>
      </c>
      <c r="H274" s="221">
        <v>32.159999999999997</v>
      </c>
      <c r="I274" s="222"/>
      <c r="J274" s="223">
        <f>ROUND(I274*H274,2)</f>
        <v>0</v>
      </c>
      <c r="K274" s="219" t="s">
        <v>145</v>
      </c>
      <c r="L274" s="47"/>
      <c r="M274" s="224" t="s">
        <v>80</v>
      </c>
      <c r="N274" s="225" t="s">
        <v>52</v>
      </c>
      <c r="O274" s="87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8" t="s">
        <v>153</v>
      </c>
      <c r="AT274" s="228" t="s">
        <v>142</v>
      </c>
      <c r="AU274" s="228" t="s">
        <v>92</v>
      </c>
      <c r="AY274" s="19" t="s">
        <v>139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90</v>
      </c>
      <c r="BK274" s="229">
        <f>ROUND(I274*H274,2)</f>
        <v>0</v>
      </c>
      <c r="BL274" s="19" t="s">
        <v>153</v>
      </c>
      <c r="BM274" s="228" t="s">
        <v>922</v>
      </c>
    </row>
    <row r="275" s="2" customFormat="1">
      <c r="A275" s="41"/>
      <c r="B275" s="42"/>
      <c r="C275" s="43"/>
      <c r="D275" s="230" t="s">
        <v>148</v>
      </c>
      <c r="E275" s="43"/>
      <c r="F275" s="231" t="s">
        <v>372</v>
      </c>
      <c r="G275" s="43"/>
      <c r="H275" s="43"/>
      <c r="I275" s="232"/>
      <c r="J275" s="43"/>
      <c r="K275" s="43"/>
      <c r="L275" s="47"/>
      <c r="M275" s="233"/>
      <c r="N275" s="23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148</v>
      </c>
      <c r="AU275" s="19" t="s">
        <v>92</v>
      </c>
    </row>
    <row r="276" s="2" customFormat="1">
      <c r="A276" s="41"/>
      <c r="B276" s="42"/>
      <c r="C276" s="43"/>
      <c r="D276" s="230" t="s">
        <v>149</v>
      </c>
      <c r="E276" s="43"/>
      <c r="F276" s="235" t="s">
        <v>923</v>
      </c>
      <c r="G276" s="43"/>
      <c r="H276" s="43"/>
      <c r="I276" s="232"/>
      <c r="J276" s="43"/>
      <c r="K276" s="43"/>
      <c r="L276" s="47"/>
      <c r="M276" s="233"/>
      <c r="N276" s="23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149</v>
      </c>
      <c r="AU276" s="19" t="s">
        <v>92</v>
      </c>
    </row>
    <row r="277" s="13" customFormat="1">
      <c r="A277" s="13"/>
      <c r="B277" s="236"/>
      <c r="C277" s="237"/>
      <c r="D277" s="230" t="s">
        <v>151</v>
      </c>
      <c r="E277" s="238" t="s">
        <v>80</v>
      </c>
      <c r="F277" s="239" t="s">
        <v>913</v>
      </c>
      <c r="G277" s="237"/>
      <c r="H277" s="240">
        <v>3.2160000000000002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151</v>
      </c>
      <c r="AU277" s="246" t="s">
        <v>92</v>
      </c>
      <c r="AV277" s="13" t="s">
        <v>92</v>
      </c>
      <c r="AW277" s="13" t="s">
        <v>42</v>
      </c>
      <c r="AX277" s="13" t="s">
        <v>82</v>
      </c>
      <c r="AY277" s="246" t="s">
        <v>139</v>
      </c>
    </row>
    <row r="278" s="14" customFormat="1">
      <c r="A278" s="14"/>
      <c r="B278" s="247"/>
      <c r="C278" s="248"/>
      <c r="D278" s="230" t="s">
        <v>151</v>
      </c>
      <c r="E278" s="249" t="s">
        <v>80</v>
      </c>
      <c r="F278" s="250" t="s">
        <v>152</v>
      </c>
      <c r="G278" s="248"/>
      <c r="H278" s="251">
        <v>3.2160000000000002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7" t="s">
        <v>151</v>
      </c>
      <c r="AU278" s="257" t="s">
        <v>92</v>
      </c>
      <c r="AV278" s="14" t="s">
        <v>153</v>
      </c>
      <c r="AW278" s="14" t="s">
        <v>42</v>
      </c>
      <c r="AX278" s="14" t="s">
        <v>90</v>
      </c>
      <c r="AY278" s="257" t="s">
        <v>139</v>
      </c>
    </row>
    <row r="279" s="13" customFormat="1">
      <c r="A279" s="13"/>
      <c r="B279" s="236"/>
      <c r="C279" s="237"/>
      <c r="D279" s="230" t="s">
        <v>151</v>
      </c>
      <c r="E279" s="237"/>
      <c r="F279" s="239" t="s">
        <v>924</v>
      </c>
      <c r="G279" s="237"/>
      <c r="H279" s="240">
        <v>32.159999999999997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151</v>
      </c>
      <c r="AU279" s="246" t="s">
        <v>92</v>
      </c>
      <c r="AV279" s="13" t="s">
        <v>92</v>
      </c>
      <c r="AW279" s="13" t="s">
        <v>4</v>
      </c>
      <c r="AX279" s="13" t="s">
        <v>90</v>
      </c>
      <c r="AY279" s="246" t="s">
        <v>139</v>
      </c>
    </row>
    <row r="280" s="2" customFormat="1" ht="24.15" customHeight="1">
      <c r="A280" s="41"/>
      <c r="B280" s="42"/>
      <c r="C280" s="217" t="s">
        <v>549</v>
      </c>
      <c r="D280" s="217" t="s">
        <v>142</v>
      </c>
      <c r="E280" s="218" t="s">
        <v>369</v>
      </c>
      <c r="F280" s="219" t="s">
        <v>370</v>
      </c>
      <c r="G280" s="220" t="s">
        <v>351</v>
      </c>
      <c r="H280" s="221">
        <v>120.36</v>
      </c>
      <c r="I280" s="222"/>
      <c r="J280" s="223">
        <f>ROUND(I280*H280,2)</f>
        <v>0</v>
      </c>
      <c r="K280" s="219" t="s">
        <v>145</v>
      </c>
      <c r="L280" s="47"/>
      <c r="M280" s="224" t="s">
        <v>80</v>
      </c>
      <c r="N280" s="225" t="s">
        <v>52</v>
      </c>
      <c r="O280" s="87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8" t="s">
        <v>153</v>
      </c>
      <c r="AT280" s="228" t="s">
        <v>142</v>
      </c>
      <c r="AU280" s="228" t="s">
        <v>92</v>
      </c>
      <c r="AY280" s="19" t="s">
        <v>139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90</v>
      </c>
      <c r="BK280" s="229">
        <f>ROUND(I280*H280,2)</f>
        <v>0</v>
      </c>
      <c r="BL280" s="19" t="s">
        <v>153</v>
      </c>
      <c r="BM280" s="228" t="s">
        <v>925</v>
      </c>
    </row>
    <row r="281" s="2" customFormat="1">
      <c r="A281" s="41"/>
      <c r="B281" s="42"/>
      <c r="C281" s="43"/>
      <c r="D281" s="230" t="s">
        <v>148</v>
      </c>
      <c r="E281" s="43"/>
      <c r="F281" s="231" t="s">
        <v>372</v>
      </c>
      <c r="G281" s="43"/>
      <c r="H281" s="43"/>
      <c r="I281" s="232"/>
      <c r="J281" s="43"/>
      <c r="K281" s="43"/>
      <c r="L281" s="47"/>
      <c r="M281" s="233"/>
      <c r="N281" s="23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148</v>
      </c>
      <c r="AU281" s="19" t="s">
        <v>92</v>
      </c>
    </row>
    <row r="282" s="2" customFormat="1">
      <c r="A282" s="41"/>
      <c r="B282" s="42"/>
      <c r="C282" s="43"/>
      <c r="D282" s="230" t="s">
        <v>149</v>
      </c>
      <c r="E282" s="43"/>
      <c r="F282" s="235" t="s">
        <v>915</v>
      </c>
      <c r="G282" s="43"/>
      <c r="H282" s="43"/>
      <c r="I282" s="232"/>
      <c r="J282" s="43"/>
      <c r="K282" s="43"/>
      <c r="L282" s="47"/>
      <c r="M282" s="233"/>
      <c r="N282" s="23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149</v>
      </c>
      <c r="AU282" s="19" t="s">
        <v>92</v>
      </c>
    </row>
    <row r="283" s="15" customFormat="1">
      <c r="A283" s="15"/>
      <c r="B283" s="261"/>
      <c r="C283" s="262"/>
      <c r="D283" s="230" t="s">
        <v>151</v>
      </c>
      <c r="E283" s="263" t="s">
        <v>80</v>
      </c>
      <c r="F283" s="264" t="s">
        <v>848</v>
      </c>
      <c r="G283" s="262"/>
      <c r="H283" s="263" t="s">
        <v>80</v>
      </c>
      <c r="I283" s="265"/>
      <c r="J283" s="262"/>
      <c r="K283" s="262"/>
      <c r="L283" s="266"/>
      <c r="M283" s="267"/>
      <c r="N283" s="268"/>
      <c r="O283" s="268"/>
      <c r="P283" s="268"/>
      <c r="Q283" s="268"/>
      <c r="R283" s="268"/>
      <c r="S283" s="268"/>
      <c r="T283" s="269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0" t="s">
        <v>151</v>
      </c>
      <c r="AU283" s="270" t="s">
        <v>92</v>
      </c>
      <c r="AV283" s="15" t="s">
        <v>90</v>
      </c>
      <c r="AW283" s="15" t="s">
        <v>42</v>
      </c>
      <c r="AX283" s="15" t="s">
        <v>82</v>
      </c>
      <c r="AY283" s="270" t="s">
        <v>139</v>
      </c>
    </row>
    <row r="284" s="13" customFormat="1">
      <c r="A284" s="13"/>
      <c r="B284" s="236"/>
      <c r="C284" s="237"/>
      <c r="D284" s="230" t="s">
        <v>151</v>
      </c>
      <c r="E284" s="238" t="s">
        <v>80</v>
      </c>
      <c r="F284" s="239" t="s">
        <v>849</v>
      </c>
      <c r="G284" s="237"/>
      <c r="H284" s="240">
        <v>6.4119999999999999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151</v>
      </c>
      <c r="AU284" s="246" t="s">
        <v>92</v>
      </c>
      <c r="AV284" s="13" t="s">
        <v>92</v>
      </c>
      <c r="AW284" s="13" t="s">
        <v>42</v>
      </c>
      <c r="AX284" s="13" t="s">
        <v>82</v>
      </c>
      <c r="AY284" s="246" t="s">
        <v>139</v>
      </c>
    </row>
    <row r="285" s="15" customFormat="1">
      <c r="A285" s="15"/>
      <c r="B285" s="261"/>
      <c r="C285" s="262"/>
      <c r="D285" s="230" t="s">
        <v>151</v>
      </c>
      <c r="E285" s="263" t="s">
        <v>80</v>
      </c>
      <c r="F285" s="264" t="s">
        <v>850</v>
      </c>
      <c r="G285" s="262"/>
      <c r="H285" s="263" t="s">
        <v>80</v>
      </c>
      <c r="I285" s="265"/>
      <c r="J285" s="262"/>
      <c r="K285" s="262"/>
      <c r="L285" s="266"/>
      <c r="M285" s="267"/>
      <c r="N285" s="268"/>
      <c r="O285" s="268"/>
      <c r="P285" s="268"/>
      <c r="Q285" s="268"/>
      <c r="R285" s="268"/>
      <c r="S285" s="268"/>
      <c r="T285" s="269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0" t="s">
        <v>151</v>
      </c>
      <c r="AU285" s="270" t="s">
        <v>92</v>
      </c>
      <c r="AV285" s="15" t="s">
        <v>90</v>
      </c>
      <c r="AW285" s="15" t="s">
        <v>42</v>
      </c>
      <c r="AX285" s="15" t="s">
        <v>82</v>
      </c>
      <c r="AY285" s="270" t="s">
        <v>139</v>
      </c>
    </row>
    <row r="286" s="13" customFormat="1">
      <c r="A286" s="13"/>
      <c r="B286" s="236"/>
      <c r="C286" s="237"/>
      <c r="D286" s="230" t="s">
        <v>151</v>
      </c>
      <c r="E286" s="238" t="s">
        <v>80</v>
      </c>
      <c r="F286" s="239" t="s">
        <v>851</v>
      </c>
      <c r="G286" s="237"/>
      <c r="H286" s="240">
        <v>5.6239999999999997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151</v>
      </c>
      <c r="AU286" s="246" t="s">
        <v>92</v>
      </c>
      <c r="AV286" s="13" t="s">
        <v>92</v>
      </c>
      <c r="AW286" s="13" t="s">
        <v>42</v>
      </c>
      <c r="AX286" s="13" t="s">
        <v>82</v>
      </c>
      <c r="AY286" s="246" t="s">
        <v>139</v>
      </c>
    </row>
    <row r="287" s="14" customFormat="1">
      <c r="A287" s="14"/>
      <c r="B287" s="247"/>
      <c r="C287" s="248"/>
      <c r="D287" s="230" t="s">
        <v>151</v>
      </c>
      <c r="E287" s="249" t="s">
        <v>80</v>
      </c>
      <c r="F287" s="250" t="s">
        <v>152</v>
      </c>
      <c r="G287" s="248"/>
      <c r="H287" s="251">
        <v>12.036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151</v>
      </c>
      <c r="AU287" s="257" t="s">
        <v>92</v>
      </c>
      <c r="AV287" s="14" t="s">
        <v>153</v>
      </c>
      <c r="AW287" s="14" t="s">
        <v>42</v>
      </c>
      <c r="AX287" s="14" t="s">
        <v>90</v>
      </c>
      <c r="AY287" s="257" t="s">
        <v>139</v>
      </c>
    </row>
    <row r="288" s="13" customFormat="1">
      <c r="A288" s="13"/>
      <c r="B288" s="236"/>
      <c r="C288" s="237"/>
      <c r="D288" s="230" t="s">
        <v>151</v>
      </c>
      <c r="E288" s="237"/>
      <c r="F288" s="239" t="s">
        <v>926</v>
      </c>
      <c r="G288" s="237"/>
      <c r="H288" s="240">
        <v>120.36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151</v>
      </c>
      <c r="AU288" s="246" t="s">
        <v>92</v>
      </c>
      <c r="AV288" s="13" t="s">
        <v>92</v>
      </c>
      <c r="AW288" s="13" t="s">
        <v>4</v>
      </c>
      <c r="AX288" s="13" t="s">
        <v>90</v>
      </c>
      <c r="AY288" s="246" t="s">
        <v>139</v>
      </c>
    </row>
    <row r="289" s="2" customFormat="1" ht="24.15" customHeight="1">
      <c r="A289" s="41"/>
      <c r="B289" s="42"/>
      <c r="C289" s="217" t="s">
        <v>554</v>
      </c>
      <c r="D289" s="217" t="s">
        <v>142</v>
      </c>
      <c r="E289" s="218" t="s">
        <v>369</v>
      </c>
      <c r="F289" s="219" t="s">
        <v>370</v>
      </c>
      <c r="G289" s="220" t="s">
        <v>351</v>
      </c>
      <c r="H289" s="221">
        <v>81.900000000000006</v>
      </c>
      <c r="I289" s="222"/>
      <c r="J289" s="223">
        <f>ROUND(I289*H289,2)</f>
        <v>0</v>
      </c>
      <c r="K289" s="219" t="s">
        <v>145</v>
      </c>
      <c r="L289" s="47"/>
      <c r="M289" s="224" t="s">
        <v>80</v>
      </c>
      <c r="N289" s="225" t="s">
        <v>52</v>
      </c>
      <c r="O289" s="87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8" t="s">
        <v>153</v>
      </c>
      <c r="AT289" s="228" t="s">
        <v>142</v>
      </c>
      <c r="AU289" s="228" t="s">
        <v>92</v>
      </c>
      <c r="AY289" s="19" t="s">
        <v>139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90</v>
      </c>
      <c r="BK289" s="229">
        <f>ROUND(I289*H289,2)</f>
        <v>0</v>
      </c>
      <c r="BL289" s="19" t="s">
        <v>153</v>
      </c>
      <c r="BM289" s="228" t="s">
        <v>927</v>
      </c>
    </row>
    <row r="290" s="2" customFormat="1">
      <c r="A290" s="41"/>
      <c r="B290" s="42"/>
      <c r="C290" s="43"/>
      <c r="D290" s="230" t="s">
        <v>148</v>
      </c>
      <c r="E290" s="43"/>
      <c r="F290" s="231" t="s">
        <v>372</v>
      </c>
      <c r="G290" s="43"/>
      <c r="H290" s="43"/>
      <c r="I290" s="232"/>
      <c r="J290" s="43"/>
      <c r="K290" s="43"/>
      <c r="L290" s="47"/>
      <c r="M290" s="233"/>
      <c r="N290" s="23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148</v>
      </c>
      <c r="AU290" s="19" t="s">
        <v>92</v>
      </c>
    </row>
    <row r="291" s="2" customFormat="1">
      <c r="A291" s="41"/>
      <c r="B291" s="42"/>
      <c r="C291" s="43"/>
      <c r="D291" s="230" t="s">
        <v>149</v>
      </c>
      <c r="E291" s="43"/>
      <c r="F291" s="235" t="s">
        <v>917</v>
      </c>
      <c r="G291" s="43"/>
      <c r="H291" s="43"/>
      <c r="I291" s="232"/>
      <c r="J291" s="43"/>
      <c r="K291" s="43"/>
      <c r="L291" s="47"/>
      <c r="M291" s="233"/>
      <c r="N291" s="23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149</v>
      </c>
      <c r="AU291" s="19" t="s">
        <v>92</v>
      </c>
    </row>
    <row r="292" s="13" customFormat="1">
      <c r="A292" s="13"/>
      <c r="B292" s="236"/>
      <c r="C292" s="237"/>
      <c r="D292" s="230" t="s">
        <v>151</v>
      </c>
      <c r="E292" s="238" t="s">
        <v>80</v>
      </c>
      <c r="F292" s="239" t="s">
        <v>918</v>
      </c>
      <c r="G292" s="237"/>
      <c r="H292" s="240">
        <v>8.1899999999999995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151</v>
      </c>
      <c r="AU292" s="246" t="s">
        <v>92</v>
      </c>
      <c r="AV292" s="13" t="s">
        <v>92</v>
      </c>
      <c r="AW292" s="13" t="s">
        <v>42</v>
      </c>
      <c r="AX292" s="13" t="s">
        <v>82</v>
      </c>
      <c r="AY292" s="246" t="s">
        <v>139</v>
      </c>
    </row>
    <row r="293" s="14" customFormat="1">
      <c r="A293" s="14"/>
      <c r="B293" s="247"/>
      <c r="C293" s="248"/>
      <c r="D293" s="230" t="s">
        <v>151</v>
      </c>
      <c r="E293" s="249" t="s">
        <v>80</v>
      </c>
      <c r="F293" s="250" t="s">
        <v>152</v>
      </c>
      <c r="G293" s="248"/>
      <c r="H293" s="251">
        <v>8.1899999999999995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7" t="s">
        <v>151</v>
      </c>
      <c r="AU293" s="257" t="s">
        <v>92</v>
      </c>
      <c r="AV293" s="14" t="s">
        <v>153</v>
      </c>
      <c r="AW293" s="14" t="s">
        <v>42</v>
      </c>
      <c r="AX293" s="14" t="s">
        <v>90</v>
      </c>
      <c r="AY293" s="257" t="s">
        <v>139</v>
      </c>
    </row>
    <row r="294" s="13" customFormat="1">
      <c r="A294" s="13"/>
      <c r="B294" s="236"/>
      <c r="C294" s="237"/>
      <c r="D294" s="230" t="s">
        <v>151</v>
      </c>
      <c r="E294" s="237"/>
      <c r="F294" s="239" t="s">
        <v>928</v>
      </c>
      <c r="G294" s="237"/>
      <c r="H294" s="240">
        <v>81.900000000000006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151</v>
      </c>
      <c r="AU294" s="246" t="s">
        <v>92</v>
      </c>
      <c r="AV294" s="13" t="s">
        <v>92</v>
      </c>
      <c r="AW294" s="13" t="s">
        <v>4</v>
      </c>
      <c r="AX294" s="13" t="s">
        <v>90</v>
      </c>
      <c r="AY294" s="246" t="s">
        <v>139</v>
      </c>
    </row>
    <row r="295" s="2" customFormat="1" ht="24.15" customHeight="1">
      <c r="A295" s="41"/>
      <c r="B295" s="42"/>
      <c r="C295" s="217" t="s">
        <v>561</v>
      </c>
      <c r="D295" s="217" t="s">
        <v>142</v>
      </c>
      <c r="E295" s="218" t="s">
        <v>369</v>
      </c>
      <c r="F295" s="219" t="s">
        <v>370</v>
      </c>
      <c r="G295" s="220" t="s">
        <v>351</v>
      </c>
      <c r="H295" s="221">
        <v>923.15999999999997</v>
      </c>
      <c r="I295" s="222"/>
      <c r="J295" s="223">
        <f>ROUND(I295*H295,2)</f>
        <v>0</v>
      </c>
      <c r="K295" s="219" t="s">
        <v>145</v>
      </c>
      <c r="L295" s="47"/>
      <c r="M295" s="224" t="s">
        <v>80</v>
      </c>
      <c r="N295" s="225" t="s">
        <v>52</v>
      </c>
      <c r="O295" s="87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8" t="s">
        <v>153</v>
      </c>
      <c r="AT295" s="228" t="s">
        <v>142</v>
      </c>
      <c r="AU295" s="228" t="s">
        <v>92</v>
      </c>
      <c r="AY295" s="19" t="s">
        <v>139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90</v>
      </c>
      <c r="BK295" s="229">
        <f>ROUND(I295*H295,2)</f>
        <v>0</v>
      </c>
      <c r="BL295" s="19" t="s">
        <v>153</v>
      </c>
      <c r="BM295" s="228" t="s">
        <v>929</v>
      </c>
    </row>
    <row r="296" s="2" customFormat="1">
      <c r="A296" s="41"/>
      <c r="B296" s="42"/>
      <c r="C296" s="43"/>
      <c r="D296" s="230" t="s">
        <v>148</v>
      </c>
      <c r="E296" s="43"/>
      <c r="F296" s="231" t="s">
        <v>372</v>
      </c>
      <c r="G296" s="43"/>
      <c r="H296" s="43"/>
      <c r="I296" s="232"/>
      <c r="J296" s="43"/>
      <c r="K296" s="43"/>
      <c r="L296" s="47"/>
      <c r="M296" s="233"/>
      <c r="N296" s="23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148</v>
      </c>
      <c r="AU296" s="19" t="s">
        <v>92</v>
      </c>
    </row>
    <row r="297" s="2" customFormat="1">
      <c r="A297" s="41"/>
      <c r="B297" s="42"/>
      <c r="C297" s="43"/>
      <c r="D297" s="230" t="s">
        <v>149</v>
      </c>
      <c r="E297" s="43"/>
      <c r="F297" s="235" t="s">
        <v>920</v>
      </c>
      <c r="G297" s="43"/>
      <c r="H297" s="43"/>
      <c r="I297" s="232"/>
      <c r="J297" s="43"/>
      <c r="K297" s="43"/>
      <c r="L297" s="47"/>
      <c r="M297" s="233"/>
      <c r="N297" s="23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149</v>
      </c>
      <c r="AU297" s="19" t="s">
        <v>92</v>
      </c>
    </row>
    <row r="298" s="13" customFormat="1">
      <c r="A298" s="13"/>
      <c r="B298" s="236"/>
      <c r="C298" s="237"/>
      <c r="D298" s="230" t="s">
        <v>151</v>
      </c>
      <c r="E298" s="238" t="s">
        <v>80</v>
      </c>
      <c r="F298" s="239" t="s">
        <v>921</v>
      </c>
      <c r="G298" s="237"/>
      <c r="H298" s="240">
        <v>92.316000000000002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151</v>
      </c>
      <c r="AU298" s="246" t="s">
        <v>92</v>
      </c>
      <c r="AV298" s="13" t="s">
        <v>92</v>
      </c>
      <c r="AW298" s="13" t="s">
        <v>42</v>
      </c>
      <c r="AX298" s="13" t="s">
        <v>82</v>
      </c>
      <c r="AY298" s="246" t="s">
        <v>139</v>
      </c>
    </row>
    <row r="299" s="14" customFormat="1">
      <c r="A299" s="14"/>
      <c r="B299" s="247"/>
      <c r="C299" s="248"/>
      <c r="D299" s="230" t="s">
        <v>151</v>
      </c>
      <c r="E299" s="249" t="s">
        <v>80</v>
      </c>
      <c r="F299" s="250" t="s">
        <v>152</v>
      </c>
      <c r="G299" s="248"/>
      <c r="H299" s="251">
        <v>92.316000000000002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7" t="s">
        <v>151</v>
      </c>
      <c r="AU299" s="257" t="s">
        <v>92</v>
      </c>
      <c r="AV299" s="14" t="s">
        <v>153</v>
      </c>
      <c r="AW299" s="14" t="s">
        <v>42</v>
      </c>
      <c r="AX299" s="14" t="s">
        <v>90</v>
      </c>
      <c r="AY299" s="257" t="s">
        <v>139</v>
      </c>
    </row>
    <row r="300" s="13" customFormat="1">
      <c r="A300" s="13"/>
      <c r="B300" s="236"/>
      <c r="C300" s="237"/>
      <c r="D300" s="230" t="s">
        <v>151</v>
      </c>
      <c r="E300" s="237"/>
      <c r="F300" s="239" t="s">
        <v>930</v>
      </c>
      <c r="G300" s="237"/>
      <c r="H300" s="240">
        <v>923.15999999999997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151</v>
      </c>
      <c r="AU300" s="246" t="s">
        <v>92</v>
      </c>
      <c r="AV300" s="13" t="s">
        <v>92</v>
      </c>
      <c r="AW300" s="13" t="s">
        <v>4</v>
      </c>
      <c r="AX300" s="13" t="s">
        <v>90</v>
      </c>
      <c r="AY300" s="246" t="s">
        <v>139</v>
      </c>
    </row>
    <row r="301" s="2" customFormat="1" ht="14.4" customHeight="1">
      <c r="A301" s="41"/>
      <c r="B301" s="42"/>
      <c r="C301" s="217" t="s">
        <v>567</v>
      </c>
      <c r="D301" s="217" t="s">
        <v>142</v>
      </c>
      <c r="E301" s="218" t="s">
        <v>931</v>
      </c>
      <c r="F301" s="219" t="s">
        <v>932</v>
      </c>
      <c r="G301" s="220" t="s">
        <v>351</v>
      </c>
      <c r="H301" s="221">
        <v>8.1899999999999995</v>
      </c>
      <c r="I301" s="222"/>
      <c r="J301" s="223">
        <f>ROUND(I301*H301,2)</f>
        <v>0</v>
      </c>
      <c r="K301" s="219" t="s">
        <v>145</v>
      </c>
      <c r="L301" s="47"/>
      <c r="M301" s="224" t="s">
        <v>80</v>
      </c>
      <c r="N301" s="225" t="s">
        <v>52</v>
      </c>
      <c r="O301" s="87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8" t="s">
        <v>153</v>
      </c>
      <c r="AT301" s="228" t="s">
        <v>142</v>
      </c>
      <c r="AU301" s="228" t="s">
        <v>92</v>
      </c>
      <c r="AY301" s="19" t="s">
        <v>139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9" t="s">
        <v>90</v>
      </c>
      <c r="BK301" s="229">
        <f>ROUND(I301*H301,2)</f>
        <v>0</v>
      </c>
      <c r="BL301" s="19" t="s">
        <v>153</v>
      </c>
      <c r="BM301" s="228" t="s">
        <v>933</v>
      </c>
    </row>
    <row r="302" s="2" customFormat="1">
      <c r="A302" s="41"/>
      <c r="B302" s="42"/>
      <c r="C302" s="43"/>
      <c r="D302" s="230" t="s">
        <v>148</v>
      </c>
      <c r="E302" s="43"/>
      <c r="F302" s="231" t="s">
        <v>934</v>
      </c>
      <c r="G302" s="43"/>
      <c r="H302" s="43"/>
      <c r="I302" s="232"/>
      <c r="J302" s="43"/>
      <c r="K302" s="43"/>
      <c r="L302" s="47"/>
      <c r="M302" s="233"/>
      <c r="N302" s="23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148</v>
      </c>
      <c r="AU302" s="19" t="s">
        <v>92</v>
      </c>
    </row>
    <row r="303" s="2" customFormat="1">
      <c r="A303" s="41"/>
      <c r="B303" s="42"/>
      <c r="C303" s="43"/>
      <c r="D303" s="230" t="s">
        <v>149</v>
      </c>
      <c r="E303" s="43"/>
      <c r="F303" s="235" t="s">
        <v>935</v>
      </c>
      <c r="G303" s="43"/>
      <c r="H303" s="43"/>
      <c r="I303" s="232"/>
      <c r="J303" s="43"/>
      <c r="K303" s="43"/>
      <c r="L303" s="47"/>
      <c r="M303" s="233"/>
      <c r="N303" s="23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149</v>
      </c>
      <c r="AU303" s="19" t="s">
        <v>92</v>
      </c>
    </row>
    <row r="304" s="13" customFormat="1">
      <c r="A304" s="13"/>
      <c r="B304" s="236"/>
      <c r="C304" s="237"/>
      <c r="D304" s="230" t="s">
        <v>151</v>
      </c>
      <c r="E304" s="238" t="s">
        <v>80</v>
      </c>
      <c r="F304" s="239" t="s">
        <v>918</v>
      </c>
      <c r="G304" s="237"/>
      <c r="H304" s="240">
        <v>8.1899999999999995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151</v>
      </c>
      <c r="AU304" s="246" t="s">
        <v>92</v>
      </c>
      <c r="AV304" s="13" t="s">
        <v>92</v>
      </c>
      <c r="AW304" s="13" t="s">
        <v>42</v>
      </c>
      <c r="AX304" s="13" t="s">
        <v>82</v>
      </c>
      <c r="AY304" s="246" t="s">
        <v>139</v>
      </c>
    </row>
    <row r="305" s="14" customFormat="1">
      <c r="A305" s="14"/>
      <c r="B305" s="247"/>
      <c r="C305" s="248"/>
      <c r="D305" s="230" t="s">
        <v>151</v>
      </c>
      <c r="E305" s="249" t="s">
        <v>80</v>
      </c>
      <c r="F305" s="250" t="s">
        <v>152</v>
      </c>
      <c r="G305" s="248"/>
      <c r="H305" s="251">
        <v>8.1899999999999995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7" t="s">
        <v>151</v>
      </c>
      <c r="AU305" s="257" t="s">
        <v>92</v>
      </c>
      <c r="AV305" s="14" t="s">
        <v>153</v>
      </c>
      <c r="AW305" s="14" t="s">
        <v>42</v>
      </c>
      <c r="AX305" s="14" t="s">
        <v>90</v>
      </c>
      <c r="AY305" s="257" t="s">
        <v>139</v>
      </c>
    </row>
    <row r="306" s="2" customFormat="1" ht="14.4" customHeight="1">
      <c r="A306" s="41"/>
      <c r="B306" s="42"/>
      <c r="C306" s="217" t="s">
        <v>574</v>
      </c>
      <c r="D306" s="217" t="s">
        <v>142</v>
      </c>
      <c r="E306" s="218" t="s">
        <v>936</v>
      </c>
      <c r="F306" s="219" t="s">
        <v>937</v>
      </c>
      <c r="G306" s="220" t="s">
        <v>380</v>
      </c>
      <c r="H306" s="221">
        <v>6.4320000000000004</v>
      </c>
      <c r="I306" s="222"/>
      <c r="J306" s="223">
        <f>ROUND(I306*H306,2)</f>
        <v>0</v>
      </c>
      <c r="K306" s="219" t="s">
        <v>145</v>
      </c>
      <c r="L306" s="47"/>
      <c r="M306" s="224" t="s">
        <v>80</v>
      </c>
      <c r="N306" s="225" t="s">
        <v>52</v>
      </c>
      <c r="O306" s="87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8" t="s">
        <v>153</v>
      </c>
      <c r="AT306" s="228" t="s">
        <v>142</v>
      </c>
      <c r="AU306" s="228" t="s">
        <v>92</v>
      </c>
      <c r="AY306" s="19" t="s">
        <v>139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90</v>
      </c>
      <c r="BK306" s="229">
        <f>ROUND(I306*H306,2)</f>
        <v>0</v>
      </c>
      <c r="BL306" s="19" t="s">
        <v>153</v>
      </c>
      <c r="BM306" s="228" t="s">
        <v>938</v>
      </c>
    </row>
    <row r="307" s="2" customFormat="1">
      <c r="A307" s="41"/>
      <c r="B307" s="42"/>
      <c r="C307" s="43"/>
      <c r="D307" s="230" t="s">
        <v>148</v>
      </c>
      <c r="E307" s="43"/>
      <c r="F307" s="231" t="s">
        <v>939</v>
      </c>
      <c r="G307" s="43"/>
      <c r="H307" s="43"/>
      <c r="I307" s="232"/>
      <c r="J307" s="43"/>
      <c r="K307" s="43"/>
      <c r="L307" s="47"/>
      <c r="M307" s="233"/>
      <c r="N307" s="23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148</v>
      </c>
      <c r="AU307" s="19" t="s">
        <v>92</v>
      </c>
    </row>
    <row r="308" s="2" customFormat="1">
      <c r="A308" s="41"/>
      <c r="B308" s="42"/>
      <c r="C308" s="43"/>
      <c r="D308" s="230" t="s">
        <v>149</v>
      </c>
      <c r="E308" s="43"/>
      <c r="F308" s="235" t="s">
        <v>940</v>
      </c>
      <c r="G308" s="43"/>
      <c r="H308" s="43"/>
      <c r="I308" s="232"/>
      <c r="J308" s="43"/>
      <c r="K308" s="43"/>
      <c r="L308" s="47"/>
      <c r="M308" s="233"/>
      <c r="N308" s="23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149</v>
      </c>
      <c r="AU308" s="19" t="s">
        <v>92</v>
      </c>
    </row>
    <row r="309" s="13" customFormat="1">
      <c r="A309" s="13"/>
      <c r="B309" s="236"/>
      <c r="C309" s="237"/>
      <c r="D309" s="230" t="s">
        <v>151</v>
      </c>
      <c r="E309" s="238" t="s">
        <v>80</v>
      </c>
      <c r="F309" s="239" t="s">
        <v>941</v>
      </c>
      <c r="G309" s="237"/>
      <c r="H309" s="240">
        <v>6.4320000000000004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151</v>
      </c>
      <c r="AU309" s="246" t="s">
        <v>92</v>
      </c>
      <c r="AV309" s="13" t="s">
        <v>92</v>
      </c>
      <c r="AW309" s="13" t="s">
        <v>42</v>
      </c>
      <c r="AX309" s="13" t="s">
        <v>82</v>
      </c>
      <c r="AY309" s="246" t="s">
        <v>139</v>
      </c>
    </row>
    <row r="310" s="14" customFormat="1">
      <c r="A310" s="14"/>
      <c r="B310" s="247"/>
      <c r="C310" s="248"/>
      <c r="D310" s="230" t="s">
        <v>151</v>
      </c>
      <c r="E310" s="249" t="s">
        <v>80</v>
      </c>
      <c r="F310" s="250" t="s">
        <v>152</v>
      </c>
      <c r="G310" s="248"/>
      <c r="H310" s="251">
        <v>6.4320000000000004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7" t="s">
        <v>151</v>
      </c>
      <c r="AU310" s="257" t="s">
        <v>92</v>
      </c>
      <c r="AV310" s="14" t="s">
        <v>153</v>
      </c>
      <c r="AW310" s="14" t="s">
        <v>42</v>
      </c>
      <c r="AX310" s="14" t="s">
        <v>90</v>
      </c>
      <c r="AY310" s="257" t="s">
        <v>139</v>
      </c>
    </row>
    <row r="311" s="2" customFormat="1" ht="14.4" customHeight="1">
      <c r="A311" s="41"/>
      <c r="B311" s="42"/>
      <c r="C311" s="217" t="s">
        <v>581</v>
      </c>
      <c r="D311" s="217" t="s">
        <v>142</v>
      </c>
      <c r="E311" s="218" t="s">
        <v>936</v>
      </c>
      <c r="F311" s="219" t="s">
        <v>937</v>
      </c>
      <c r="G311" s="220" t="s">
        <v>380</v>
      </c>
      <c r="H311" s="221">
        <v>24.071999999999999</v>
      </c>
      <c r="I311" s="222"/>
      <c r="J311" s="223">
        <f>ROUND(I311*H311,2)</f>
        <v>0</v>
      </c>
      <c r="K311" s="219" t="s">
        <v>145</v>
      </c>
      <c r="L311" s="47"/>
      <c r="M311" s="224" t="s">
        <v>80</v>
      </c>
      <c r="N311" s="225" t="s">
        <v>52</v>
      </c>
      <c r="O311" s="87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8" t="s">
        <v>153</v>
      </c>
      <c r="AT311" s="228" t="s">
        <v>142</v>
      </c>
      <c r="AU311" s="228" t="s">
        <v>92</v>
      </c>
      <c r="AY311" s="19" t="s">
        <v>139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9" t="s">
        <v>90</v>
      </c>
      <c r="BK311" s="229">
        <f>ROUND(I311*H311,2)</f>
        <v>0</v>
      </c>
      <c r="BL311" s="19" t="s">
        <v>153</v>
      </c>
      <c r="BM311" s="228" t="s">
        <v>942</v>
      </c>
    </row>
    <row r="312" s="2" customFormat="1">
      <c r="A312" s="41"/>
      <c r="B312" s="42"/>
      <c r="C312" s="43"/>
      <c r="D312" s="230" t="s">
        <v>148</v>
      </c>
      <c r="E312" s="43"/>
      <c r="F312" s="231" t="s">
        <v>939</v>
      </c>
      <c r="G312" s="43"/>
      <c r="H312" s="43"/>
      <c r="I312" s="232"/>
      <c r="J312" s="43"/>
      <c r="K312" s="43"/>
      <c r="L312" s="47"/>
      <c r="M312" s="233"/>
      <c r="N312" s="23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148</v>
      </c>
      <c r="AU312" s="19" t="s">
        <v>92</v>
      </c>
    </row>
    <row r="313" s="2" customFormat="1">
      <c r="A313" s="41"/>
      <c r="B313" s="42"/>
      <c r="C313" s="43"/>
      <c r="D313" s="230" t="s">
        <v>149</v>
      </c>
      <c r="E313" s="43"/>
      <c r="F313" s="235" t="s">
        <v>847</v>
      </c>
      <c r="G313" s="43"/>
      <c r="H313" s="43"/>
      <c r="I313" s="232"/>
      <c r="J313" s="43"/>
      <c r="K313" s="43"/>
      <c r="L313" s="47"/>
      <c r="M313" s="233"/>
      <c r="N313" s="23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149</v>
      </c>
      <c r="AU313" s="19" t="s">
        <v>92</v>
      </c>
    </row>
    <row r="314" s="13" customFormat="1">
      <c r="A314" s="13"/>
      <c r="B314" s="236"/>
      <c r="C314" s="237"/>
      <c r="D314" s="230" t="s">
        <v>151</v>
      </c>
      <c r="E314" s="238" t="s">
        <v>80</v>
      </c>
      <c r="F314" s="239" t="s">
        <v>943</v>
      </c>
      <c r="G314" s="237"/>
      <c r="H314" s="240">
        <v>24.071999999999999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151</v>
      </c>
      <c r="AU314" s="246" t="s">
        <v>92</v>
      </c>
      <c r="AV314" s="13" t="s">
        <v>92</v>
      </c>
      <c r="AW314" s="13" t="s">
        <v>42</v>
      </c>
      <c r="AX314" s="13" t="s">
        <v>82</v>
      </c>
      <c r="AY314" s="246" t="s">
        <v>139</v>
      </c>
    </row>
    <row r="315" s="14" customFormat="1">
      <c r="A315" s="14"/>
      <c r="B315" s="247"/>
      <c r="C315" s="248"/>
      <c r="D315" s="230" t="s">
        <v>151</v>
      </c>
      <c r="E315" s="249" t="s">
        <v>80</v>
      </c>
      <c r="F315" s="250" t="s">
        <v>152</v>
      </c>
      <c r="G315" s="248"/>
      <c r="H315" s="251">
        <v>24.071999999999999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7" t="s">
        <v>151</v>
      </c>
      <c r="AU315" s="257" t="s">
        <v>92</v>
      </c>
      <c r="AV315" s="14" t="s">
        <v>153</v>
      </c>
      <c r="AW315" s="14" t="s">
        <v>42</v>
      </c>
      <c r="AX315" s="14" t="s">
        <v>90</v>
      </c>
      <c r="AY315" s="257" t="s">
        <v>139</v>
      </c>
    </row>
    <row r="316" s="2" customFormat="1" ht="14.4" customHeight="1">
      <c r="A316" s="41"/>
      <c r="B316" s="42"/>
      <c r="C316" s="217" t="s">
        <v>588</v>
      </c>
      <c r="D316" s="217" t="s">
        <v>142</v>
      </c>
      <c r="E316" s="218" t="s">
        <v>385</v>
      </c>
      <c r="F316" s="219" t="s">
        <v>386</v>
      </c>
      <c r="G316" s="220" t="s">
        <v>351</v>
      </c>
      <c r="H316" s="221">
        <v>3.2160000000000002</v>
      </c>
      <c r="I316" s="222"/>
      <c r="J316" s="223">
        <f>ROUND(I316*H316,2)</f>
        <v>0</v>
      </c>
      <c r="K316" s="219" t="s">
        <v>145</v>
      </c>
      <c r="L316" s="47"/>
      <c r="M316" s="224" t="s">
        <v>80</v>
      </c>
      <c r="N316" s="225" t="s">
        <v>52</v>
      </c>
      <c r="O316" s="87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8" t="s">
        <v>153</v>
      </c>
      <c r="AT316" s="228" t="s">
        <v>142</v>
      </c>
      <c r="AU316" s="228" t="s">
        <v>92</v>
      </c>
      <c r="AY316" s="19" t="s">
        <v>139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90</v>
      </c>
      <c r="BK316" s="229">
        <f>ROUND(I316*H316,2)</f>
        <v>0</v>
      </c>
      <c r="BL316" s="19" t="s">
        <v>153</v>
      </c>
      <c r="BM316" s="228" t="s">
        <v>944</v>
      </c>
    </row>
    <row r="317" s="2" customFormat="1">
      <c r="A317" s="41"/>
      <c r="B317" s="42"/>
      <c r="C317" s="43"/>
      <c r="D317" s="230" t="s">
        <v>148</v>
      </c>
      <c r="E317" s="43"/>
      <c r="F317" s="231" t="s">
        <v>388</v>
      </c>
      <c r="G317" s="43"/>
      <c r="H317" s="43"/>
      <c r="I317" s="232"/>
      <c r="J317" s="43"/>
      <c r="K317" s="43"/>
      <c r="L317" s="47"/>
      <c r="M317" s="233"/>
      <c r="N317" s="23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148</v>
      </c>
      <c r="AU317" s="19" t="s">
        <v>92</v>
      </c>
    </row>
    <row r="318" s="2" customFormat="1">
      <c r="A318" s="41"/>
      <c r="B318" s="42"/>
      <c r="C318" s="43"/>
      <c r="D318" s="230" t="s">
        <v>149</v>
      </c>
      <c r="E318" s="43"/>
      <c r="F318" s="235" t="s">
        <v>940</v>
      </c>
      <c r="G318" s="43"/>
      <c r="H318" s="43"/>
      <c r="I318" s="232"/>
      <c r="J318" s="43"/>
      <c r="K318" s="43"/>
      <c r="L318" s="47"/>
      <c r="M318" s="233"/>
      <c r="N318" s="23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149</v>
      </c>
      <c r="AU318" s="19" t="s">
        <v>92</v>
      </c>
    </row>
    <row r="319" s="15" customFormat="1">
      <c r="A319" s="15"/>
      <c r="B319" s="261"/>
      <c r="C319" s="262"/>
      <c r="D319" s="230" t="s">
        <v>151</v>
      </c>
      <c r="E319" s="263" t="s">
        <v>80</v>
      </c>
      <c r="F319" s="264" t="s">
        <v>872</v>
      </c>
      <c r="G319" s="262"/>
      <c r="H319" s="263" t="s">
        <v>80</v>
      </c>
      <c r="I319" s="265"/>
      <c r="J319" s="262"/>
      <c r="K319" s="262"/>
      <c r="L319" s="266"/>
      <c r="M319" s="267"/>
      <c r="N319" s="268"/>
      <c r="O319" s="268"/>
      <c r="P319" s="268"/>
      <c r="Q319" s="268"/>
      <c r="R319" s="268"/>
      <c r="S319" s="268"/>
      <c r="T319" s="269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0" t="s">
        <v>151</v>
      </c>
      <c r="AU319" s="270" t="s">
        <v>92</v>
      </c>
      <c r="AV319" s="15" t="s">
        <v>90</v>
      </c>
      <c r="AW319" s="15" t="s">
        <v>42</v>
      </c>
      <c r="AX319" s="15" t="s">
        <v>82</v>
      </c>
      <c r="AY319" s="270" t="s">
        <v>139</v>
      </c>
    </row>
    <row r="320" s="13" customFormat="1">
      <c r="A320" s="13"/>
      <c r="B320" s="236"/>
      <c r="C320" s="237"/>
      <c r="D320" s="230" t="s">
        <v>151</v>
      </c>
      <c r="E320" s="238" t="s">
        <v>80</v>
      </c>
      <c r="F320" s="239" t="s">
        <v>873</v>
      </c>
      <c r="G320" s="237"/>
      <c r="H320" s="240">
        <v>2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151</v>
      </c>
      <c r="AU320" s="246" t="s">
        <v>92</v>
      </c>
      <c r="AV320" s="13" t="s">
        <v>92</v>
      </c>
      <c r="AW320" s="13" t="s">
        <v>42</v>
      </c>
      <c r="AX320" s="13" t="s">
        <v>82</v>
      </c>
      <c r="AY320" s="246" t="s">
        <v>139</v>
      </c>
    </row>
    <row r="321" s="16" customFormat="1">
      <c r="A321" s="16"/>
      <c r="B321" s="271"/>
      <c r="C321" s="272"/>
      <c r="D321" s="230" t="s">
        <v>151</v>
      </c>
      <c r="E321" s="273" t="s">
        <v>80</v>
      </c>
      <c r="F321" s="274" t="s">
        <v>826</v>
      </c>
      <c r="G321" s="272"/>
      <c r="H321" s="275">
        <v>2</v>
      </c>
      <c r="I321" s="276"/>
      <c r="J321" s="272"/>
      <c r="K321" s="272"/>
      <c r="L321" s="277"/>
      <c r="M321" s="278"/>
      <c r="N321" s="279"/>
      <c r="O321" s="279"/>
      <c r="P321" s="279"/>
      <c r="Q321" s="279"/>
      <c r="R321" s="279"/>
      <c r="S321" s="279"/>
      <c r="T321" s="280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81" t="s">
        <v>151</v>
      </c>
      <c r="AU321" s="281" t="s">
        <v>92</v>
      </c>
      <c r="AV321" s="16" t="s">
        <v>159</v>
      </c>
      <c r="AW321" s="16" t="s">
        <v>42</v>
      </c>
      <c r="AX321" s="16" t="s">
        <v>82</v>
      </c>
      <c r="AY321" s="281" t="s">
        <v>139</v>
      </c>
    </row>
    <row r="322" s="15" customFormat="1">
      <c r="A322" s="15"/>
      <c r="B322" s="261"/>
      <c r="C322" s="262"/>
      <c r="D322" s="230" t="s">
        <v>151</v>
      </c>
      <c r="E322" s="263" t="s">
        <v>80</v>
      </c>
      <c r="F322" s="264" t="s">
        <v>874</v>
      </c>
      <c r="G322" s="262"/>
      <c r="H322" s="263" t="s">
        <v>80</v>
      </c>
      <c r="I322" s="265"/>
      <c r="J322" s="262"/>
      <c r="K322" s="262"/>
      <c r="L322" s="266"/>
      <c r="M322" s="267"/>
      <c r="N322" s="268"/>
      <c r="O322" s="268"/>
      <c r="P322" s="268"/>
      <c r="Q322" s="268"/>
      <c r="R322" s="268"/>
      <c r="S322" s="268"/>
      <c r="T322" s="269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0" t="s">
        <v>151</v>
      </c>
      <c r="AU322" s="270" t="s">
        <v>92</v>
      </c>
      <c r="AV322" s="15" t="s">
        <v>90</v>
      </c>
      <c r="AW322" s="15" t="s">
        <v>42</v>
      </c>
      <c r="AX322" s="15" t="s">
        <v>82</v>
      </c>
      <c r="AY322" s="270" t="s">
        <v>139</v>
      </c>
    </row>
    <row r="323" s="13" customFormat="1">
      <c r="A323" s="13"/>
      <c r="B323" s="236"/>
      <c r="C323" s="237"/>
      <c r="D323" s="230" t="s">
        <v>151</v>
      </c>
      <c r="E323" s="238" t="s">
        <v>80</v>
      </c>
      <c r="F323" s="239" t="s">
        <v>875</v>
      </c>
      <c r="G323" s="237"/>
      <c r="H323" s="240">
        <v>0.76800000000000002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151</v>
      </c>
      <c r="AU323" s="246" t="s">
        <v>92</v>
      </c>
      <c r="AV323" s="13" t="s">
        <v>92</v>
      </c>
      <c r="AW323" s="13" t="s">
        <v>42</v>
      </c>
      <c r="AX323" s="13" t="s">
        <v>82</v>
      </c>
      <c r="AY323" s="246" t="s">
        <v>139</v>
      </c>
    </row>
    <row r="324" s="13" customFormat="1">
      <c r="A324" s="13"/>
      <c r="B324" s="236"/>
      <c r="C324" s="237"/>
      <c r="D324" s="230" t="s">
        <v>151</v>
      </c>
      <c r="E324" s="238" t="s">
        <v>80</v>
      </c>
      <c r="F324" s="239" t="s">
        <v>876</v>
      </c>
      <c r="G324" s="237"/>
      <c r="H324" s="240">
        <v>0.128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151</v>
      </c>
      <c r="AU324" s="246" t="s">
        <v>92</v>
      </c>
      <c r="AV324" s="13" t="s">
        <v>92</v>
      </c>
      <c r="AW324" s="13" t="s">
        <v>42</v>
      </c>
      <c r="AX324" s="13" t="s">
        <v>82</v>
      </c>
      <c r="AY324" s="246" t="s">
        <v>139</v>
      </c>
    </row>
    <row r="325" s="16" customFormat="1">
      <c r="A325" s="16"/>
      <c r="B325" s="271"/>
      <c r="C325" s="272"/>
      <c r="D325" s="230" t="s">
        <v>151</v>
      </c>
      <c r="E325" s="273" t="s">
        <v>80</v>
      </c>
      <c r="F325" s="274" t="s">
        <v>826</v>
      </c>
      <c r="G325" s="272"/>
      <c r="H325" s="275">
        <v>0.89600000000000002</v>
      </c>
      <c r="I325" s="276"/>
      <c r="J325" s="272"/>
      <c r="K325" s="272"/>
      <c r="L325" s="277"/>
      <c r="M325" s="278"/>
      <c r="N325" s="279"/>
      <c r="O325" s="279"/>
      <c r="P325" s="279"/>
      <c r="Q325" s="279"/>
      <c r="R325" s="279"/>
      <c r="S325" s="279"/>
      <c r="T325" s="280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81" t="s">
        <v>151</v>
      </c>
      <c r="AU325" s="281" t="s">
        <v>92</v>
      </c>
      <c r="AV325" s="16" t="s">
        <v>159</v>
      </c>
      <c r="AW325" s="16" t="s">
        <v>42</v>
      </c>
      <c r="AX325" s="16" t="s">
        <v>82</v>
      </c>
      <c r="AY325" s="281" t="s">
        <v>139</v>
      </c>
    </row>
    <row r="326" s="15" customFormat="1">
      <c r="A326" s="15"/>
      <c r="B326" s="261"/>
      <c r="C326" s="262"/>
      <c r="D326" s="230" t="s">
        <v>151</v>
      </c>
      <c r="E326" s="263" t="s">
        <v>80</v>
      </c>
      <c r="F326" s="264" t="s">
        <v>877</v>
      </c>
      <c r="G326" s="262"/>
      <c r="H326" s="263" t="s">
        <v>80</v>
      </c>
      <c r="I326" s="265"/>
      <c r="J326" s="262"/>
      <c r="K326" s="262"/>
      <c r="L326" s="266"/>
      <c r="M326" s="267"/>
      <c r="N326" s="268"/>
      <c r="O326" s="268"/>
      <c r="P326" s="268"/>
      <c r="Q326" s="268"/>
      <c r="R326" s="268"/>
      <c r="S326" s="268"/>
      <c r="T326" s="269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0" t="s">
        <v>151</v>
      </c>
      <c r="AU326" s="270" t="s">
        <v>92</v>
      </c>
      <c r="AV326" s="15" t="s">
        <v>90</v>
      </c>
      <c r="AW326" s="15" t="s">
        <v>42</v>
      </c>
      <c r="AX326" s="15" t="s">
        <v>82</v>
      </c>
      <c r="AY326" s="270" t="s">
        <v>139</v>
      </c>
    </row>
    <row r="327" s="13" customFormat="1">
      <c r="A327" s="13"/>
      <c r="B327" s="236"/>
      <c r="C327" s="237"/>
      <c r="D327" s="230" t="s">
        <v>151</v>
      </c>
      <c r="E327" s="238" t="s">
        <v>80</v>
      </c>
      <c r="F327" s="239" t="s">
        <v>878</v>
      </c>
      <c r="G327" s="237"/>
      <c r="H327" s="240">
        <v>0.25600000000000001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151</v>
      </c>
      <c r="AU327" s="246" t="s">
        <v>92</v>
      </c>
      <c r="AV327" s="13" t="s">
        <v>92</v>
      </c>
      <c r="AW327" s="13" t="s">
        <v>42</v>
      </c>
      <c r="AX327" s="13" t="s">
        <v>82</v>
      </c>
      <c r="AY327" s="246" t="s">
        <v>139</v>
      </c>
    </row>
    <row r="328" s="13" customFormat="1">
      <c r="A328" s="13"/>
      <c r="B328" s="236"/>
      <c r="C328" s="237"/>
      <c r="D328" s="230" t="s">
        <v>151</v>
      </c>
      <c r="E328" s="238" t="s">
        <v>80</v>
      </c>
      <c r="F328" s="239" t="s">
        <v>879</v>
      </c>
      <c r="G328" s="237"/>
      <c r="H328" s="240">
        <v>0.064000000000000001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151</v>
      </c>
      <c r="AU328" s="246" t="s">
        <v>92</v>
      </c>
      <c r="AV328" s="13" t="s">
        <v>92</v>
      </c>
      <c r="AW328" s="13" t="s">
        <v>42</v>
      </c>
      <c r="AX328" s="13" t="s">
        <v>82</v>
      </c>
      <c r="AY328" s="246" t="s">
        <v>139</v>
      </c>
    </row>
    <row r="329" s="16" customFormat="1">
      <c r="A329" s="16"/>
      <c r="B329" s="271"/>
      <c r="C329" s="272"/>
      <c r="D329" s="230" t="s">
        <v>151</v>
      </c>
      <c r="E329" s="273" t="s">
        <v>80</v>
      </c>
      <c r="F329" s="274" t="s">
        <v>826</v>
      </c>
      <c r="G329" s="272"/>
      <c r="H329" s="275">
        <v>0.32000000000000001</v>
      </c>
      <c r="I329" s="276"/>
      <c r="J329" s="272"/>
      <c r="K329" s="272"/>
      <c r="L329" s="277"/>
      <c r="M329" s="278"/>
      <c r="N329" s="279"/>
      <c r="O329" s="279"/>
      <c r="P329" s="279"/>
      <c r="Q329" s="279"/>
      <c r="R329" s="279"/>
      <c r="S329" s="279"/>
      <c r="T329" s="280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81" t="s">
        <v>151</v>
      </c>
      <c r="AU329" s="281" t="s">
        <v>92</v>
      </c>
      <c r="AV329" s="16" t="s">
        <v>159</v>
      </c>
      <c r="AW329" s="16" t="s">
        <v>42</v>
      </c>
      <c r="AX329" s="16" t="s">
        <v>82</v>
      </c>
      <c r="AY329" s="281" t="s">
        <v>139</v>
      </c>
    </row>
    <row r="330" s="14" customFormat="1">
      <c r="A330" s="14"/>
      <c r="B330" s="247"/>
      <c r="C330" s="248"/>
      <c r="D330" s="230" t="s">
        <v>151</v>
      </c>
      <c r="E330" s="249" t="s">
        <v>80</v>
      </c>
      <c r="F330" s="250" t="s">
        <v>152</v>
      </c>
      <c r="G330" s="248"/>
      <c r="H330" s="251">
        <v>3.2160000000000002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7" t="s">
        <v>151</v>
      </c>
      <c r="AU330" s="257" t="s">
        <v>92</v>
      </c>
      <c r="AV330" s="14" t="s">
        <v>153</v>
      </c>
      <c r="AW330" s="14" t="s">
        <v>42</v>
      </c>
      <c r="AX330" s="14" t="s">
        <v>90</v>
      </c>
      <c r="AY330" s="257" t="s">
        <v>139</v>
      </c>
    </row>
    <row r="331" s="2" customFormat="1" ht="14.4" customHeight="1">
      <c r="A331" s="41"/>
      <c r="B331" s="42"/>
      <c r="C331" s="217" t="s">
        <v>594</v>
      </c>
      <c r="D331" s="217" t="s">
        <v>142</v>
      </c>
      <c r="E331" s="218" t="s">
        <v>385</v>
      </c>
      <c r="F331" s="219" t="s">
        <v>386</v>
      </c>
      <c r="G331" s="220" t="s">
        <v>351</v>
      </c>
      <c r="H331" s="221">
        <v>12.036</v>
      </c>
      <c r="I331" s="222"/>
      <c r="J331" s="223">
        <f>ROUND(I331*H331,2)</f>
        <v>0</v>
      </c>
      <c r="K331" s="219" t="s">
        <v>145</v>
      </c>
      <c r="L331" s="47"/>
      <c r="M331" s="224" t="s">
        <v>80</v>
      </c>
      <c r="N331" s="225" t="s">
        <v>52</v>
      </c>
      <c r="O331" s="87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8" t="s">
        <v>153</v>
      </c>
      <c r="AT331" s="228" t="s">
        <v>142</v>
      </c>
      <c r="AU331" s="228" t="s">
        <v>92</v>
      </c>
      <c r="AY331" s="19" t="s">
        <v>139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90</v>
      </c>
      <c r="BK331" s="229">
        <f>ROUND(I331*H331,2)</f>
        <v>0</v>
      </c>
      <c r="BL331" s="19" t="s">
        <v>153</v>
      </c>
      <c r="BM331" s="228" t="s">
        <v>945</v>
      </c>
    </row>
    <row r="332" s="2" customFormat="1">
      <c r="A332" s="41"/>
      <c r="B332" s="42"/>
      <c r="C332" s="43"/>
      <c r="D332" s="230" t="s">
        <v>148</v>
      </c>
      <c r="E332" s="43"/>
      <c r="F332" s="231" t="s">
        <v>388</v>
      </c>
      <c r="G332" s="43"/>
      <c r="H332" s="43"/>
      <c r="I332" s="232"/>
      <c r="J332" s="43"/>
      <c r="K332" s="43"/>
      <c r="L332" s="47"/>
      <c r="M332" s="233"/>
      <c r="N332" s="23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148</v>
      </c>
      <c r="AU332" s="19" t="s">
        <v>92</v>
      </c>
    </row>
    <row r="333" s="2" customFormat="1">
      <c r="A333" s="41"/>
      <c r="B333" s="42"/>
      <c r="C333" s="43"/>
      <c r="D333" s="230" t="s">
        <v>149</v>
      </c>
      <c r="E333" s="43"/>
      <c r="F333" s="235" t="s">
        <v>847</v>
      </c>
      <c r="G333" s="43"/>
      <c r="H333" s="43"/>
      <c r="I333" s="232"/>
      <c r="J333" s="43"/>
      <c r="K333" s="43"/>
      <c r="L333" s="47"/>
      <c r="M333" s="233"/>
      <c r="N333" s="23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149</v>
      </c>
      <c r="AU333" s="19" t="s">
        <v>92</v>
      </c>
    </row>
    <row r="334" s="15" customFormat="1">
      <c r="A334" s="15"/>
      <c r="B334" s="261"/>
      <c r="C334" s="262"/>
      <c r="D334" s="230" t="s">
        <v>151</v>
      </c>
      <c r="E334" s="263" t="s">
        <v>80</v>
      </c>
      <c r="F334" s="264" t="s">
        <v>848</v>
      </c>
      <c r="G334" s="262"/>
      <c r="H334" s="263" t="s">
        <v>80</v>
      </c>
      <c r="I334" s="265"/>
      <c r="J334" s="262"/>
      <c r="K334" s="262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151</v>
      </c>
      <c r="AU334" s="270" t="s">
        <v>92</v>
      </c>
      <c r="AV334" s="15" t="s">
        <v>90</v>
      </c>
      <c r="AW334" s="15" t="s">
        <v>42</v>
      </c>
      <c r="AX334" s="15" t="s">
        <v>82</v>
      </c>
      <c r="AY334" s="270" t="s">
        <v>139</v>
      </c>
    </row>
    <row r="335" s="13" customFormat="1">
      <c r="A335" s="13"/>
      <c r="B335" s="236"/>
      <c r="C335" s="237"/>
      <c r="D335" s="230" t="s">
        <v>151</v>
      </c>
      <c r="E335" s="238" t="s">
        <v>80</v>
      </c>
      <c r="F335" s="239" t="s">
        <v>849</v>
      </c>
      <c r="G335" s="237"/>
      <c r="H335" s="240">
        <v>6.4119999999999999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151</v>
      </c>
      <c r="AU335" s="246" t="s">
        <v>92</v>
      </c>
      <c r="AV335" s="13" t="s">
        <v>92</v>
      </c>
      <c r="AW335" s="13" t="s">
        <v>42</v>
      </c>
      <c r="AX335" s="13" t="s">
        <v>82</v>
      </c>
      <c r="AY335" s="246" t="s">
        <v>139</v>
      </c>
    </row>
    <row r="336" s="15" customFormat="1">
      <c r="A336" s="15"/>
      <c r="B336" s="261"/>
      <c r="C336" s="262"/>
      <c r="D336" s="230" t="s">
        <v>151</v>
      </c>
      <c r="E336" s="263" t="s">
        <v>80</v>
      </c>
      <c r="F336" s="264" t="s">
        <v>850</v>
      </c>
      <c r="G336" s="262"/>
      <c r="H336" s="263" t="s">
        <v>80</v>
      </c>
      <c r="I336" s="265"/>
      <c r="J336" s="262"/>
      <c r="K336" s="262"/>
      <c r="L336" s="266"/>
      <c r="M336" s="267"/>
      <c r="N336" s="268"/>
      <c r="O336" s="268"/>
      <c r="P336" s="268"/>
      <c r="Q336" s="268"/>
      <c r="R336" s="268"/>
      <c r="S336" s="268"/>
      <c r="T336" s="26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0" t="s">
        <v>151</v>
      </c>
      <c r="AU336" s="270" t="s">
        <v>92</v>
      </c>
      <c r="AV336" s="15" t="s">
        <v>90</v>
      </c>
      <c r="AW336" s="15" t="s">
        <v>42</v>
      </c>
      <c r="AX336" s="15" t="s">
        <v>82</v>
      </c>
      <c r="AY336" s="270" t="s">
        <v>139</v>
      </c>
    </row>
    <row r="337" s="13" customFormat="1">
      <c r="A337" s="13"/>
      <c r="B337" s="236"/>
      <c r="C337" s="237"/>
      <c r="D337" s="230" t="s">
        <v>151</v>
      </c>
      <c r="E337" s="238" t="s">
        <v>80</v>
      </c>
      <c r="F337" s="239" t="s">
        <v>851</v>
      </c>
      <c r="G337" s="237"/>
      <c r="H337" s="240">
        <v>5.6239999999999997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151</v>
      </c>
      <c r="AU337" s="246" t="s">
        <v>92</v>
      </c>
      <c r="AV337" s="13" t="s">
        <v>92</v>
      </c>
      <c r="AW337" s="13" t="s">
        <v>42</v>
      </c>
      <c r="AX337" s="13" t="s">
        <v>82</v>
      </c>
      <c r="AY337" s="246" t="s">
        <v>139</v>
      </c>
    </row>
    <row r="338" s="14" customFormat="1">
      <c r="A338" s="14"/>
      <c r="B338" s="247"/>
      <c r="C338" s="248"/>
      <c r="D338" s="230" t="s">
        <v>151</v>
      </c>
      <c r="E338" s="249" t="s">
        <v>80</v>
      </c>
      <c r="F338" s="250" t="s">
        <v>152</v>
      </c>
      <c r="G338" s="248"/>
      <c r="H338" s="251">
        <v>12.036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7" t="s">
        <v>151</v>
      </c>
      <c r="AU338" s="257" t="s">
        <v>92</v>
      </c>
      <c r="AV338" s="14" t="s">
        <v>153</v>
      </c>
      <c r="AW338" s="14" t="s">
        <v>42</v>
      </c>
      <c r="AX338" s="14" t="s">
        <v>90</v>
      </c>
      <c r="AY338" s="257" t="s">
        <v>139</v>
      </c>
    </row>
    <row r="339" s="2" customFormat="1" ht="14.4" customHeight="1">
      <c r="A339" s="41"/>
      <c r="B339" s="42"/>
      <c r="C339" s="217" t="s">
        <v>599</v>
      </c>
      <c r="D339" s="217" t="s">
        <v>142</v>
      </c>
      <c r="E339" s="218" t="s">
        <v>946</v>
      </c>
      <c r="F339" s="219" t="s">
        <v>947</v>
      </c>
      <c r="G339" s="220" t="s">
        <v>351</v>
      </c>
      <c r="H339" s="221">
        <v>5.8010000000000002</v>
      </c>
      <c r="I339" s="222"/>
      <c r="J339" s="223">
        <f>ROUND(I339*H339,2)</f>
        <v>0</v>
      </c>
      <c r="K339" s="219" t="s">
        <v>145</v>
      </c>
      <c r="L339" s="47"/>
      <c r="M339" s="224" t="s">
        <v>80</v>
      </c>
      <c r="N339" s="225" t="s">
        <v>52</v>
      </c>
      <c r="O339" s="87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8" t="s">
        <v>153</v>
      </c>
      <c r="AT339" s="228" t="s">
        <v>142</v>
      </c>
      <c r="AU339" s="228" t="s">
        <v>92</v>
      </c>
      <c r="AY339" s="19" t="s">
        <v>139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90</v>
      </c>
      <c r="BK339" s="229">
        <f>ROUND(I339*H339,2)</f>
        <v>0</v>
      </c>
      <c r="BL339" s="19" t="s">
        <v>153</v>
      </c>
      <c r="BM339" s="228" t="s">
        <v>948</v>
      </c>
    </row>
    <row r="340" s="2" customFormat="1">
      <c r="A340" s="41"/>
      <c r="B340" s="42"/>
      <c r="C340" s="43"/>
      <c r="D340" s="230" t="s">
        <v>148</v>
      </c>
      <c r="E340" s="43"/>
      <c r="F340" s="231" t="s">
        <v>949</v>
      </c>
      <c r="G340" s="43"/>
      <c r="H340" s="43"/>
      <c r="I340" s="232"/>
      <c r="J340" s="43"/>
      <c r="K340" s="43"/>
      <c r="L340" s="47"/>
      <c r="M340" s="233"/>
      <c r="N340" s="23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148</v>
      </c>
      <c r="AU340" s="19" t="s">
        <v>92</v>
      </c>
    </row>
    <row r="341" s="2" customFormat="1">
      <c r="A341" s="41"/>
      <c r="B341" s="42"/>
      <c r="C341" s="43"/>
      <c r="D341" s="230" t="s">
        <v>149</v>
      </c>
      <c r="E341" s="43"/>
      <c r="F341" s="235" t="s">
        <v>841</v>
      </c>
      <c r="G341" s="43"/>
      <c r="H341" s="43"/>
      <c r="I341" s="232"/>
      <c r="J341" s="43"/>
      <c r="K341" s="43"/>
      <c r="L341" s="47"/>
      <c r="M341" s="233"/>
      <c r="N341" s="234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149</v>
      </c>
      <c r="AU341" s="19" t="s">
        <v>92</v>
      </c>
    </row>
    <row r="342" s="13" customFormat="1">
      <c r="A342" s="13"/>
      <c r="B342" s="236"/>
      <c r="C342" s="237"/>
      <c r="D342" s="230" t="s">
        <v>151</v>
      </c>
      <c r="E342" s="238" t="s">
        <v>80</v>
      </c>
      <c r="F342" s="239" t="s">
        <v>842</v>
      </c>
      <c r="G342" s="237"/>
      <c r="H342" s="240">
        <v>5.8010000000000002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151</v>
      </c>
      <c r="AU342" s="246" t="s">
        <v>92</v>
      </c>
      <c r="AV342" s="13" t="s">
        <v>92</v>
      </c>
      <c r="AW342" s="13" t="s">
        <v>42</v>
      </c>
      <c r="AX342" s="13" t="s">
        <v>82</v>
      </c>
      <c r="AY342" s="246" t="s">
        <v>139</v>
      </c>
    </row>
    <row r="343" s="14" customFormat="1">
      <c r="A343" s="14"/>
      <c r="B343" s="247"/>
      <c r="C343" s="248"/>
      <c r="D343" s="230" t="s">
        <v>151</v>
      </c>
      <c r="E343" s="249" t="s">
        <v>80</v>
      </c>
      <c r="F343" s="250" t="s">
        <v>152</v>
      </c>
      <c r="G343" s="248"/>
      <c r="H343" s="251">
        <v>5.8010000000000002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151</v>
      </c>
      <c r="AU343" s="257" t="s">
        <v>92</v>
      </c>
      <c r="AV343" s="14" t="s">
        <v>153</v>
      </c>
      <c r="AW343" s="14" t="s">
        <v>42</v>
      </c>
      <c r="AX343" s="14" t="s">
        <v>90</v>
      </c>
      <c r="AY343" s="257" t="s">
        <v>139</v>
      </c>
    </row>
    <row r="344" s="2" customFormat="1" ht="14.4" customHeight="1">
      <c r="A344" s="41"/>
      <c r="B344" s="42"/>
      <c r="C344" s="217" t="s">
        <v>607</v>
      </c>
      <c r="D344" s="217" t="s">
        <v>142</v>
      </c>
      <c r="E344" s="218" t="s">
        <v>950</v>
      </c>
      <c r="F344" s="219" t="s">
        <v>951</v>
      </c>
      <c r="G344" s="220" t="s">
        <v>351</v>
      </c>
      <c r="H344" s="221">
        <v>104.182</v>
      </c>
      <c r="I344" s="222"/>
      <c r="J344" s="223">
        <f>ROUND(I344*H344,2)</f>
        <v>0</v>
      </c>
      <c r="K344" s="219" t="s">
        <v>145</v>
      </c>
      <c r="L344" s="47"/>
      <c r="M344" s="224" t="s">
        <v>80</v>
      </c>
      <c r="N344" s="225" t="s">
        <v>52</v>
      </c>
      <c r="O344" s="87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28" t="s">
        <v>153</v>
      </c>
      <c r="AT344" s="228" t="s">
        <v>142</v>
      </c>
      <c r="AU344" s="228" t="s">
        <v>92</v>
      </c>
      <c r="AY344" s="19" t="s">
        <v>139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9" t="s">
        <v>90</v>
      </c>
      <c r="BK344" s="229">
        <f>ROUND(I344*H344,2)</f>
        <v>0</v>
      </c>
      <c r="BL344" s="19" t="s">
        <v>153</v>
      </c>
      <c r="BM344" s="228" t="s">
        <v>952</v>
      </c>
    </row>
    <row r="345" s="2" customFormat="1">
      <c r="A345" s="41"/>
      <c r="B345" s="42"/>
      <c r="C345" s="43"/>
      <c r="D345" s="230" t="s">
        <v>148</v>
      </c>
      <c r="E345" s="43"/>
      <c r="F345" s="231" t="s">
        <v>953</v>
      </c>
      <c r="G345" s="43"/>
      <c r="H345" s="43"/>
      <c r="I345" s="232"/>
      <c r="J345" s="43"/>
      <c r="K345" s="43"/>
      <c r="L345" s="47"/>
      <c r="M345" s="233"/>
      <c r="N345" s="23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148</v>
      </c>
      <c r="AU345" s="19" t="s">
        <v>92</v>
      </c>
    </row>
    <row r="346" s="2" customFormat="1">
      <c r="A346" s="41"/>
      <c r="B346" s="42"/>
      <c r="C346" s="43"/>
      <c r="D346" s="230" t="s">
        <v>149</v>
      </c>
      <c r="E346" s="43"/>
      <c r="F346" s="235" t="s">
        <v>954</v>
      </c>
      <c r="G346" s="43"/>
      <c r="H346" s="43"/>
      <c r="I346" s="232"/>
      <c r="J346" s="43"/>
      <c r="K346" s="43"/>
      <c r="L346" s="47"/>
      <c r="M346" s="233"/>
      <c r="N346" s="23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149</v>
      </c>
      <c r="AU346" s="19" t="s">
        <v>92</v>
      </c>
    </row>
    <row r="347" s="13" customFormat="1">
      <c r="A347" s="13"/>
      <c r="B347" s="236"/>
      <c r="C347" s="237"/>
      <c r="D347" s="230" t="s">
        <v>151</v>
      </c>
      <c r="E347" s="238" t="s">
        <v>80</v>
      </c>
      <c r="F347" s="239" t="s">
        <v>863</v>
      </c>
      <c r="G347" s="237"/>
      <c r="H347" s="240">
        <v>38.808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151</v>
      </c>
      <c r="AU347" s="246" t="s">
        <v>92</v>
      </c>
      <c r="AV347" s="13" t="s">
        <v>92</v>
      </c>
      <c r="AW347" s="13" t="s">
        <v>42</v>
      </c>
      <c r="AX347" s="13" t="s">
        <v>82</v>
      </c>
      <c r="AY347" s="246" t="s">
        <v>139</v>
      </c>
    </row>
    <row r="348" s="13" customFormat="1">
      <c r="A348" s="13"/>
      <c r="B348" s="236"/>
      <c r="C348" s="237"/>
      <c r="D348" s="230" t="s">
        <v>151</v>
      </c>
      <c r="E348" s="238" t="s">
        <v>80</v>
      </c>
      <c r="F348" s="239" t="s">
        <v>864</v>
      </c>
      <c r="G348" s="237"/>
      <c r="H348" s="240">
        <v>17.611999999999998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151</v>
      </c>
      <c r="AU348" s="246" t="s">
        <v>92</v>
      </c>
      <c r="AV348" s="13" t="s">
        <v>92</v>
      </c>
      <c r="AW348" s="13" t="s">
        <v>42</v>
      </c>
      <c r="AX348" s="13" t="s">
        <v>82</v>
      </c>
      <c r="AY348" s="246" t="s">
        <v>139</v>
      </c>
    </row>
    <row r="349" s="13" customFormat="1">
      <c r="A349" s="13"/>
      <c r="B349" s="236"/>
      <c r="C349" s="237"/>
      <c r="D349" s="230" t="s">
        <v>151</v>
      </c>
      <c r="E349" s="238" t="s">
        <v>80</v>
      </c>
      <c r="F349" s="239" t="s">
        <v>865</v>
      </c>
      <c r="G349" s="237"/>
      <c r="H349" s="240">
        <v>40.481999999999999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151</v>
      </c>
      <c r="AU349" s="246" t="s">
        <v>92</v>
      </c>
      <c r="AV349" s="13" t="s">
        <v>92</v>
      </c>
      <c r="AW349" s="13" t="s">
        <v>42</v>
      </c>
      <c r="AX349" s="13" t="s">
        <v>82</v>
      </c>
      <c r="AY349" s="246" t="s">
        <v>139</v>
      </c>
    </row>
    <row r="350" s="13" customFormat="1">
      <c r="A350" s="13"/>
      <c r="B350" s="236"/>
      <c r="C350" s="237"/>
      <c r="D350" s="230" t="s">
        <v>151</v>
      </c>
      <c r="E350" s="238" t="s">
        <v>80</v>
      </c>
      <c r="F350" s="239" t="s">
        <v>866</v>
      </c>
      <c r="G350" s="237"/>
      <c r="H350" s="240">
        <v>7.2800000000000002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151</v>
      </c>
      <c r="AU350" s="246" t="s">
        <v>92</v>
      </c>
      <c r="AV350" s="13" t="s">
        <v>92</v>
      </c>
      <c r="AW350" s="13" t="s">
        <v>42</v>
      </c>
      <c r="AX350" s="13" t="s">
        <v>82</v>
      </c>
      <c r="AY350" s="246" t="s">
        <v>139</v>
      </c>
    </row>
    <row r="351" s="14" customFormat="1">
      <c r="A351" s="14"/>
      <c r="B351" s="247"/>
      <c r="C351" s="248"/>
      <c r="D351" s="230" t="s">
        <v>151</v>
      </c>
      <c r="E351" s="249" t="s">
        <v>80</v>
      </c>
      <c r="F351" s="250" t="s">
        <v>152</v>
      </c>
      <c r="G351" s="248"/>
      <c r="H351" s="251">
        <v>104.182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151</v>
      </c>
      <c r="AU351" s="257" t="s">
        <v>92</v>
      </c>
      <c r="AV351" s="14" t="s">
        <v>153</v>
      </c>
      <c r="AW351" s="14" t="s">
        <v>42</v>
      </c>
      <c r="AX351" s="14" t="s">
        <v>90</v>
      </c>
      <c r="AY351" s="257" t="s">
        <v>139</v>
      </c>
    </row>
    <row r="352" s="2" customFormat="1" ht="14.4" customHeight="1">
      <c r="A352" s="41"/>
      <c r="B352" s="42"/>
      <c r="C352" s="217" t="s">
        <v>614</v>
      </c>
      <c r="D352" s="217" t="s">
        <v>142</v>
      </c>
      <c r="E352" s="218" t="s">
        <v>955</v>
      </c>
      <c r="F352" s="219" t="s">
        <v>956</v>
      </c>
      <c r="G352" s="220" t="s">
        <v>265</v>
      </c>
      <c r="H352" s="221">
        <v>3</v>
      </c>
      <c r="I352" s="222"/>
      <c r="J352" s="223">
        <f>ROUND(I352*H352,2)</f>
        <v>0</v>
      </c>
      <c r="K352" s="219" t="s">
        <v>145</v>
      </c>
      <c r="L352" s="47"/>
      <c r="M352" s="224" t="s">
        <v>80</v>
      </c>
      <c r="N352" s="225" t="s">
        <v>52</v>
      </c>
      <c r="O352" s="87"/>
      <c r="P352" s="226">
        <f>O352*H352</f>
        <v>0</v>
      </c>
      <c r="Q352" s="226">
        <v>0</v>
      </c>
      <c r="R352" s="226">
        <f>Q352*H352</f>
        <v>0</v>
      </c>
      <c r="S352" s="226">
        <v>0</v>
      </c>
      <c r="T352" s="227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8" t="s">
        <v>153</v>
      </c>
      <c r="AT352" s="228" t="s">
        <v>142</v>
      </c>
      <c r="AU352" s="228" t="s">
        <v>92</v>
      </c>
      <c r="AY352" s="19" t="s">
        <v>139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19" t="s">
        <v>90</v>
      </c>
      <c r="BK352" s="229">
        <f>ROUND(I352*H352,2)</f>
        <v>0</v>
      </c>
      <c r="BL352" s="19" t="s">
        <v>153</v>
      </c>
      <c r="BM352" s="228" t="s">
        <v>957</v>
      </c>
    </row>
    <row r="353" s="2" customFormat="1">
      <c r="A353" s="41"/>
      <c r="B353" s="42"/>
      <c r="C353" s="43"/>
      <c r="D353" s="230" t="s">
        <v>148</v>
      </c>
      <c r="E353" s="43"/>
      <c r="F353" s="231" t="s">
        <v>958</v>
      </c>
      <c r="G353" s="43"/>
      <c r="H353" s="43"/>
      <c r="I353" s="232"/>
      <c r="J353" s="43"/>
      <c r="K353" s="43"/>
      <c r="L353" s="47"/>
      <c r="M353" s="233"/>
      <c r="N353" s="23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148</v>
      </c>
      <c r="AU353" s="19" t="s">
        <v>92</v>
      </c>
    </row>
    <row r="354" s="2" customFormat="1">
      <c r="A354" s="41"/>
      <c r="B354" s="42"/>
      <c r="C354" s="43"/>
      <c r="D354" s="230" t="s">
        <v>149</v>
      </c>
      <c r="E354" s="43"/>
      <c r="F354" s="235" t="s">
        <v>959</v>
      </c>
      <c r="G354" s="43"/>
      <c r="H354" s="43"/>
      <c r="I354" s="232"/>
      <c r="J354" s="43"/>
      <c r="K354" s="43"/>
      <c r="L354" s="47"/>
      <c r="M354" s="233"/>
      <c r="N354" s="23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149</v>
      </c>
      <c r="AU354" s="19" t="s">
        <v>92</v>
      </c>
    </row>
    <row r="355" s="13" customFormat="1">
      <c r="A355" s="13"/>
      <c r="B355" s="236"/>
      <c r="C355" s="237"/>
      <c r="D355" s="230" t="s">
        <v>151</v>
      </c>
      <c r="E355" s="238" t="s">
        <v>80</v>
      </c>
      <c r="F355" s="239" t="s">
        <v>159</v>
      </c>
      <c r="G355" s="237"/>
      <c r="H355" s="240">
        <v>3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151</v>
      </c>
      <c r="AU355" s="246" t="s">
        <v>92</v>
      </c>
      <c r="AV355" s="13" t="s">
        <v>92</v>
      </c>
      <c r="AW355" s="13" t="s">
        <v>42</v>
      </c>
      <c r="AX355" s="13" t="s">
        <v>82</v>
      </c>
      <c r="AY355" s="246" t="s">
        <v>139</v>
      </c>
    </row>
    <row r="356" s="14" customFormat="1">
      <c r="A356" s="14"/>
      <c r="B356" s="247"/>
      <c r="C356" s="248"/>
      <c r="D356" s="230" t="s">
        <v>151</v>
      </c>
      <c r="E356" s="249" t="s">
        <v>80</v>
      </c>
      <c r="F356" s="250" t="s">
        <v>152</v>
      </c>
      <c r="G356" s="248"/>
      <c r="H356" s="251">
        <v>3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7" t="s">
        <v>151</v>
      </c>
      <c r="AU356" s="257" t="s">
        <v>92</v>
      </c>
      <c r="AV356" s="14" t="s">
        <v>153</v>
      </c>
      <c r="AW356" s="14" t="s">
        <v>42</v>
      </c>
      <c r="AX356" s="14" t="s">
        <v>90</v>
      </c>
      <c r="AY356" s="257" t="s">
        <v>139</v>
      </c>
    </row>
    <row r="357" s="2" customFormat="1" ht="14.4" customHeight="1">
      <c r="A357" s="41"/>
      <c r="B357" s="42"/>
      <c r="C357" s="217" t="s">
        <v>616</v>
      </c>
      <c r="D357" s="217" t="s">
        <v>142</v>
      </c>
      <c r="E357" s="218" t="s">
        <v>960</v>
      </c>
      <c r="F357" s="219" t="s">
        <v>961</v>
      </c>
      <c r="G357" s="220" t="s">
        <v>330</v>
      </c>
      <c r="H357" s="221">
        <v>369.26499999999999</v>
      </c>
      <c r="I357" s="222"/>
      <c r="J357" s="223">
        <f>ROUND(I357*H357,2)</f>
        <v>0</v>
      </c>
      <c r="K357" s="219" t="s">
        <v>145</v>
      </c>
      <c r="L357" s="47"/>
      <c r="M357" s="224" t="s">
        <v>80</v>
      </c>
      <c r="N357" s="225" t="s">
        <v>52</v>
      </c>
      <c r="O357" s="87"/>
      <c r="P357" s="226">
        <f>O357*H357</f>
        <v>0</v>
      </c>
      <c r="Q357" s="226">
        <v>0</v>
      </c>
      <c r="R357" s="226">
        <f>Q357*H357</f>
        <v>0</v>
      </c>
      <c r="S357" s="226">
        <v>0</v>
      </c>
      <c r="T357" s="22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8" t="s">
        <v>153</v>
      </c>
      <c r="AT357" s="228" t="s">
        <v>142</v>
      </c>
      <c r="AU357" s="228" t="s">
        <v>92</v>
      </c>
      <c r="AY357" s="19" t="s">
        <v>139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9" t="s">
        <v>90</v>
      </c>
      <c r="BK357" s="229">
        <f>ROUND(I357*H357,2)</f>
        <v>0</v>
      </c>
      <c r="BL357" s="19" t="s">
        <v>153</v>
      </c>
      <c r="BM357" s="228" t="s">
        <v>962</v>
      </c>
    </row>
    <row r="358" s="2" customFormat="1">
      <c r="A358" s="41"/>
      <c r="B358" s="42"/>
      <c r="C358" s="43"/>
      <c r="D358" s="230" t="s">
        <v>148</v>
      </c>
      <c r="E358" s="43"/>
      <c r="F358" s="231" t="s">
        <v>963</v>
      </c>
      <c r="G358" s="43"/>
      <c r="H358" s="43"/>
      <c r="I358" s="232"/>
      <c r="J358" s="43"/>
      <c r="K358" s="43"/>
      <c r="L358" s="47"/>
      <c r="M358" s="233"/>
      <c r="N358" s="23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19" t="s">
        <v>148</v>
      </c>
      <c r="AU358" s="19" t="s">
        <v>92</v>
      </c>
    </row>
    <row r="359" s="15" customFormat="1">
      <c r="A359" s="15"/>
      <c r="B359" s="261"/>
      <c r="C359" s="262"/>
      <c r="D359" s="230" t="s">
        <v>151</v>
      </c>
      <c r="E359" s="263" t="s">
        <v>80</v>
      </c>
      <c r="F359" s="264" t="s">
        <v>824</v>
      </c>
      <c r="G359" s="262"/>
      <c r="H359" s="263" t="s">
        <v>80</v>
      </c>
      <c r="I359" s="265"/>
      <c r="J359" s="262"/>
      <c r="K359" s="262"/>
      <c r="L359" s="266"/>
      <c r="M359" s="267"/>
      <c r="N359" s="268"/>
      <c r="O359" s="268"/>
      <c r="P359" s="268"/>
      <c r="Q359" s="268"/>
      <c r="R359" s="268"/>
      <c r="S359" s="268"/>
      <c r="T359" s="26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0" t="s">
        <v>151</v>
      </c>
      <c r="AU359" s="270" t="s">
        <v>92</v>
      </c>
      <c r="AV359" s="15" t="s">
        <v>90</v>
      </c>
      <c r="AW359" s="15" t="s">
        <v>42</v>
      </c>
      <c r="AX359" s="15" t="s">
        <v>82</v>
      </c>
      <c r="AY359" s="270" t="s">
        <v>139</v>
      </c>
    </row>
    <row r="360" s="13" customFormat="1">
      <c r="A360" s="13"/>
      <c r="B360" s="236"/>
      <c r="C360" s="237"/>
      <c r="D360" s="230" t="s">
        <v>151</v>
      </c>
      <c r="E360" s="238" t="s">
        <v>80</v>
      </c>
      <c r="F360" s="239" t="s">
        <v>825</v>
      </c>
      <c r="G360" s="237"/>
      <c r="H360" s="240">
        <v>94.561999999999998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151</v>
      </c>
      <c r="AU360" s="246" t="s">
        <v>92</v>
      </c>
      <c r="AV360" s="13" t="s">
        <v>92</v>
      </c>
      <c r="AW360" s="13" t="s">
        <v>42</v>
      </c>
      <c r="AX360" s="13" t="s">
        <v>82</v>
      </c>
      <c r="AY360" s="246" t="s">
        <v>139</v>
      </c>
    </row>
    <row r="361" s="16" customFormat="1">
      <c r="A361" s="16"/>
      <c r="B361" s="271"/>
      <c r="C361" s="272"/>
      <c r="D361" s="230" t="s">
        <v>151</v>
      </c>
      <c r="E361" s="273" t="s">
        <v>80</v>
      </c>
      <c r="F361" s="274" t="s">
        <v>826</v>
      </c>
      <c r="G361" s="272"/>
      <c r="H361" s="275">
        <v>94.561999999999998</v>
      </c>
      <c r="I361" s="276"/>
      <c r="J361" s="272"/>
      <c r="K361" s="272"/>
      <c r="L361" s="277"/>
      <c r="M361" s="278"/>
      <c r="N361" s="279"/>
      <c r="O361" s="279"/>
      <c r="P361" s="279"/>
      <c r="Q361" s="279"/>
      <c r="R361" s="279"/>
      <c r="S361" s="279"/>
      <c r="T361" s="280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81" t="s">
        <v>151</v>
      </c>
      <c r="AU361" s="281" t="s">
        <v>92</v>
      </c>
      <c r="AV361" s="16" t="s">
        <v>159</v>
      </c>
      <c r="AW361" s="16" t="s">
        <v>42</v>
      </c>
      <c r="AX361" s="16" t="s">
        <v>82</v>
      </c>
      <c r="AY361" s="281" t="s">
        <v>139</v>
      </c>
    </row>
    <row r="362" s="15" customFormat="1">
      <c r="A362" s="15"/>
      <c r="B362" s="261"/>
      <c r="C362" s="262"/>
      <c r="D362" s="230" t="s">
        <v>151</v>
      </c>
      <c r="E362" s="263" t="s">
        <v>80</v>
      </c>
      <c r="F362" s="264" t="s">
        <v>827</v>
      </c>
      <c r="G362" s="262"/>
      <c r="H362" s="263" t="s">
        <v>80</v>
      </c>
      <c r="I362" s="265"/>
      <c r="J362" s="262"/>
      <c r="K362" s="262"/>
      <c r="L362" s="266"/>
      <c r="M362" s="267"/>
      <c r="N362" s="268"/>
      <c r="O362" s="268"/>
      <c r="P362" s="268"/>
      <c r="Q362" s="268"/>
      <c r="R362" s="268"/>
      <c r="S362" s="268"/>
      <c r="T362" s="269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0" t="s">
        <v>151</v>
      </c>
      <c r="AU362" s="270" t="s">
        <v>92</v>
      </c>
      <c r="AV362" s="15" t="s">
        <v>90</v>
      </c>
      <c r="AW362" s="15" t="s">
        <v>42</v>
      </c>
      <c r="AX362" s="15" t="s">
        <v>82</v>
      </c>
      <c r="AY362" s="270" t="s">
        <v>139</v>
      </c>
    </row>
    <row r="363" s="13" customFormat="1">
      <c r="A363" s="13"/>
      <c r="B363" s="236"/>
      <c r="C363" s="237"/>
      <c r="D363" s="230" t="s">
        <v>151</v>
      </c>
      <c r="E363" s="238" t="s">
        <v>80</v>
      </c>
      <c r="F363" s="239" t="s">
        <v>828</v>
      </c>
      <c r="G363" s="237"/>
      <c r="H363" s="240">
        <v>114.345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151</v>
      </c>
      <c r="AU363" s="246" t="s">
        <v>92</v>
      </c>
      <c r="AV363" s="13" t="s">
        <v>92</v>
      </c>
      <c r="AW363" s="13" t="s">
        <v>42</v>
      </c>
      <c r="AX363" s="13" t="s">
        <v>82</v>
      </c>
      <c r="AY363" s="246" t="s">
        <v>139</v>
      </c>
    </row>
    <row r="364" s="13" customFormat="1">
      <c r="A364" s="13"/>
      <c r="B364" s="236"/>
      <c r="C364" s="237"/>
      <c r="D364" s="230" t="s">
        <v>151</v>
      </c>
      <c r="E364" s="238" t="s">
        <v>80</v>
      </c>
      <c r="F364" s="239" t="s">
        <v>829</v>
      </c>
      <c r="G364" s="237"/>
      <c r="H364" s="240">
        <v>44.219999999999999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151</v>
      </c>
      <c r="AU364" s="246" t="s">
        <v>92</v>
      </c>
      <c r="AV364" s="13" t="s">
        <v>92</v>
      </c>
      <c r="AW364" s="13" t="s">
        <v>42</v>
      </c>
      <c r="AX364" s="13" t="s">
        <v>82</v>
      </c>
      <c r="AY364" s="246" t="s">
        <v>139</v>
      </c>
    </row>
    <row r="365" s="13" customFormat="1">
      <c r="A365" s="13"/>
      <c r="B365" s="236"/>
      <c r="C365" s="237"/>
      <c r="D365" s="230" t="s">
        <v>151</v>
      </c>
      <c r="E365" s="238" t="s">
        <v>80</v>
      </c>
      <c r="F365" s="239" t="s">
        <v>830</v>
      </c>
      <c r="G365" s="237"/>
      <c r="H365" s="240">
        <v>94.688000000000002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151</v>
      </c>
      <c r="AU365" s="246" t="s">
        <v>92</v>
      </c>
      <c r="AV365" s="13" t="s">
        <v>92</v>
      </c>
      <c r="AW365" s="13" t="s">
        <v>42</v>
      </c>
      <c r="AX365" s="13" t="s">
        <v>82</v>
      </c>
      <c r="AY365" s="246" t="s">
        <v>139</v>
      </c>
    </row>
    <row r="366" s="13" customFormat="1">
      <c r="A366" s="13"/>
      <c r="B366" s="236"/>
      <c r="C366" s="237"/>
      <c r="D366" s="230" t="s">
        <v>151</v>
      </c>
      <c r="E366" s="238" t="s">
        <v>80</v>
      </c>
      <c r="F366" s="239" t="s">
        <v>831</v>
      </c>
      <c r="G366" s="237"/>
      <c r="H366" s="240">
        <v>21.449999999999999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151</v>
      </c>
      <c r="AU366" s="246" t="s">
        <v>92</v>
      </c>
      <c r="AV366" s="13" t="s">
        <v>92</v>
      </c>
      <c r="AW366" s="13" t="s">
        <v>42</v>
      </c>
      <c r="AX366" s="13" t="s">
        <v>82</v>
      </c>
      <c r="AY366" s="246" t="s">
        <v>139</v>
      </c>
    </row>
    <row r="367" s="16" customFormat="1">
      <c r="A367" s="16"/>
      <c r="B367" s="271"/>
      <c r="C367" s="272"/>
      <c r="D367" s="230" t="s">
        <v>151</v>
      </c>
      <c r="E367" s="273" t="s">
        <v>80</v>
      </c>
      <c r="F367" s="274" t="s">
        <v>826</v>
      </c>
      <c r="G367" s="272"/>
      <c r="H367" s="275">
        <v>274.70299999999997</v>
      </c>
      <c r="I367" s="276"/>
      <c r="J367" s="272"/>
      <c r="K367" s="272"/>
      <c r="L367" s="277"/>
      <c r="M367" s="278"/>
      <c r="N367" s="279"/>
      <c r="O367" s="279"/>
      <c r="P367" s="279"/>
      <c r="Q367" s="279"/>
      <c r="R367" s="279"/>
      <c r="S367" s="279"/>
      <c r="T367" s="280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1" t="s">
        <v>151</v>
      </c>
      <c r="AU367" s="281" t="s">
        <v>92</v>
      </c>
      <c r="AV367" s="16" t="s">
        <v>159</v>
      </c>
      <c r="AW367" s="16" t="s">
        <v>42</v>
      </c>
      <c r="AX367" s="16" t="s">
        <v>82</v>
      </c>
      <c r="AY367" s="281" t="s">
        <v>139</v>
      </c>
    </row>
    <row r="368" s="14" customFormat="1">
      <c r="A368" s="14"/>
      <c r="B368" s="247"/>
      <c r="C368" s="248"/>
      <c r="D368" s="230" t="s">
        <v>151</v>
      </c>
      <c r="E368" s="249" t="s">
        <v>80</v>
      </c>
      <c r="F368" s="250" t="s">
        <v>152</v>
      </c>
      <c r="G368" s="248"/>
      <c r="H368" s="251">
        <v>369.26499999999999</v>
      </c>
      <c r="I368" s="252"/>
      <c r="J368" s="248"/>
      <c r="K368" s="248"/>
      <c r="L368" s="253"/>
      <c r="M368" s="254"/>
      <c r="N368" s="255"/>
      <c r="O368" s="255"/>
      <c r="P368" s="255"/>
      <c r="Q368" s="255"/>
      <c r="R368" s="255"/>
      <c r="S368" s="255"/>
      <c r="T368" s="25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7" t="s">
        <v>151</v>
      </c>
      <c r="AU368" s="257" t="s">
        <v>92</v>
      </c>
      <c r="AV368" s="14" t="s">
        <v>153</v>
      </c>
      <c r="AW368" s="14" t="s">
        <v>42</v>
      </c>
      <c r="AX368" s="14" t="s">
        <v>90</v>
      </c>
      <c r="AY368" s="257" t="s">
        <v>139</v>
      </c>
    </row>
    <row r="369" s="2" customFormat="1" ht="14.4" customHeight="1">
      <c r="A369" s="41"/>
      <c r="B369" s="42"/>
      <c r="C369" s="217" t="s">
        <v>619</v>
      </c>
      <c r="D369" s="217" t="s">
        <v>142</v>
      </c>
      <c r="E369" s="218" t="s">
        <v>964</v>
      </c>
      <c r="F369" s="219" t="s">
        <v>965</v>
      </c>
      <c r="G369" s="220" t="s">
        <v>330</v>
      </c>
      <c r="H369" s="221">
        <v>369.26499999999999</v>
      </c>
      <c r="I369" s="222"/>
      <c r="J369" s="223">
        <f>ROUND(I369*H369,2)</f>
        <v>0</v>
      </c>
      <c r="K369" s="219" t="s">
        <v>145</v>
      </c>
      <c r="L369" s="47"/>
      <c r="M369" s="224" t="s">
        <v>80</v>
      </c>
      <c r="N369" s="225" t="s">
        <v>52</v>
      </c>
      <c r="O369" s="87"/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28" t="s">
        <v>153</v>
      </c>
      <c r="AT369" s="228" t="s">
        <v>142</v>
      </c>
      <c r="AU369" s="228" t="s">
        <v>92</v>
      </c>
      <c r="AY369" s="19" t="s">
        <v>139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9" t="s">
        <v>90</v>
      </c>
      <c r="BK369" s="229">
        <f>ROUND(I369*H369,2)</f>
        <v>0</v>
      </c>
      <c r="BL369" s="19" t="s">
        <v>153</v>
      </c>
      <c r="BM369" s="228" t="s">
        <v>966</v>
      </c>
    </row>
    <row r="370" s="2" customFormat="1">
      <c r="A370" s="41"/>
      <c r="B370" s="42"/>
      <c r="C370" s="43"/>
      <c r="D370" s="230" t="s">
        <v>148</v>
      </c>
      <c r="E370" s="43"/>
      <c r="F370" s="231" t="s">
        <v>967</v>
      </c>
      <c r="G370" s="43"/>
      <c r="H370" s="43"/>
      <c r="I370" s="232"/>
      <c r="J370" s="43"/>
      <c r="K370" s="43"/>
      <c r="L370" s="47"/>
      <c r="M370" s="233"/>
      <c r="N370" s="23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148</v>
      </c>
      <c r="AU370" s="19" t="s">
        <v>92</v>
      </c>
    </row>
    <row r="371" s="15" customFormat="1">
      <c r="A371" s="15"/>
      <c r="B371" s="261"/>
      <c r="C371" s="262"/>
      <c r="D371" s="230" t="s">
        <v>151</v>
      </c>
      <c r="E371" s="263" t="s">
        <v>80</v>
      </c>
      <c r="F371" s="264" t="s">
        <v>824</v>
      </c>
      <c r="G371" s="262"/>
      <c r="H371" s="263" t="s">
        <v>80</v>
      </c>
      <c r="I371" s="265"/>
      <c r="J371" s="262"/>
      <c r="K371" s="262"/>
      <c r="L371" s="266"/>
      <c r="M371" s="267"/>
      <c r="N371" s="268"/>
      <c r="O371" s="268"/>
      <c r="P371" s="268"/>
      <c r="Q371" s="268"/>
      <c r="R371" s="268"/>
      <c r="S371" s="268"/>
      <c r="T371" s="269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0" t="s">
        <v>151</v>
      </c>
      <c r="AU371" s="270" t="s">
        <v>92</v>
      </c>
      <c r="AV371" s="15" t="s">
        <v>90</v>
      </c>
      <c r="AW371" s="15" t="s">
        <v>42</v>
      </c>
      <c r="AX371" s="15" t="s">
        <v>82</v>
      </c>
      <c r="AY371" s="270" t="s">
        <v>139</v>
      </c>
    </row>
    <row r="372" s="13" customFormat="1">
      <c r="A372" s="13"/>
      <c r="B372" s="236"/>
      <c r="C372" s="237"/>
      <c r="D372" s="230" t="s">
        <v>151</v>
      </c>
      <c r="E372" s="238" t="s">
        <v>80</v>
      </c>
      <c r="F372" s="239" t="s">
        <v>825</v>
      </c>
      <c r="G372" s="237"/>
      <c r="H372" s="240">
        <v>94.561999999999998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151</v>
      </c>
      <c r="AU372" s="246" t="s">
        <v>92</v>
      </c>
      <c r="AV372" s="13" t="s">
        <v>92</v>
      </c>
      <c r="AW372" s="13" t="s">
        <v>42</v>
      </c>
      <c r="AX372" s="13" t="s">
        <v>82</v>
      </c>
      <c r="AY372" s="246" t="s">
        <v>139</v>
      </c>
    </row>
    <row r="373" s="16" customFormat="1">
      <c r="A373" s="16"/>
      <c r="B373" s="271"/>
      <c r="C373" s="272"/>
      <c r="D373" s="230" t="s">
        <v>151</v>
      </c>
      <c r="E373" s="273" t="s">
        <v>80</v>
      </c>
      <c r="F373" s="274" t="s">
        <v>826</v>
      </c>
      <c r="G373" s="272"/>
      <c r="H373" s="275">
        <v>94.561999999999998</v>
      </c>
      <c r="I373" s="276"/>
      <c r="J373" s="272"/>
      <c r="K373" s="272"/>
      <c r="L373" s="277"/>
      <c r="M373" s="278"/>
      <c r="N373" s="279"/>
      <c r="O373" s="279"/>
      <c r="P373" s="279"/>
      <c r="Q373" s="279"/>
      <c r="R373" s="279"/>
      <c r="S373" s="279"/>
      <c r="T373" s="280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81" t="s">
        <v>151</v>
      </c>
      <c r="AU373" s="281" t="s">
        <v>92</v>
      </c>
      <c r="AV373" s="16" t="s">
        <v>159</v>
      </c>
      <c r="AW373" s="16" t="s">
        <v>42</v>
      </c>
      <c r="AX373" s="16" t="s">
        <v>82</v>
      </c>
      <c r="AY373" s="281" t="s">
        <v>139</v>
      </c>
    </row>
    <row r="374" s="15" customFormat="1">
      <c r="A374" s="15"/>
      <c r="B374" s="261"/>
      <c r="C374" s="262"/>
      <c r="D374" s="230" t="s">
        <v>151</v>
      </c>
      <c r="E374" s="263" t="s">
        <v>80</v>
      </c>
      <c r="F374" s="264" t="s">
        <v>827</v>
      </c>
      <c r="G374" s="262"/>
      <c r="H374" s="263" t="s">
        <v>80</v>
      </c>
      <c r="I374" s="265"/>
      <c r="J374" s="262"/>
      <c r="K374" s="262"/>
      <c r="L374" s="266"/>
      <c r="M374" s="267"/>
      <c r="N374" s="268"/>
      <c r="O374" s="268"/>
      <c r="P374" s="268"/>
      <c r="Q374" s="268"/>
      <c r="R374" s="268"/>
      <c r="S374" s="268"/>
      <c r="T374" s="269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0" t="s">
        <v>151</v>
      </c>
      <c r="AU374" s="270" t="s">
        <v>92</v>
      </c>
      <c r="AV374" s="15" t="s">
        <v>90</v>
      </c>
      <c r="AW374" s="15" t="s">
        <v>42</v>
      </c>
      <c r="AX374" s="15" t="s">
        <v>82</v>
      </c>
      <c r="AY374" s="270" t="s">
        <v>139</v>
      </c>
    </row>
    <row r="375" s="13" customFormat="1">
      <c r="A375" s="13"/>
      <c r="B375" s="236"/>
      <c r="C375" s="237"/>
      <c r="D375" s="230" t="s">
        <v>151</v>
      </c>
      <c r="E375" s="238" t="s">
        <v>80</v>
      </c>
      <c r="F375" s="239" t="s">
        <v>828</v>
      </c>
      <c r="G375" s="237"/>
      <c r="H375" s="240">
        <v>114.345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151</v>
      </c>
      <c r="AU375" s="246" t="s">
        <v>92</v>
      </c>
      <c r="AV375" s="13" t="s">
        <v>92</v>
      </c>
      <c r="AW375" s="13" t="s">
        <v>42</v>
      </c>
      <c r="AX375" s="13" t="s">
        <v>82</v>
      </c>
      <c r="AY375" s="246" t="s">
        <v>139</v>
      </c>
    </row>
    <row r="376" s="13" customFormat="1">
      <c r="A376" s="13"/>
      <c r="B376" s="236"/>
      <c r="C376" s="237"/>
      <c r="D376" s="230" t="s">
        <v>151</v>
      </c>
      <c r="E376" s="238" t="s">
        <v>80</v>
      </c>
      <c r="F376" s="239" t="s">
        <v>829</v>
      </c>
      <c r="G376" s="237"/>
      <c r="H376" s="240">
        <v>44.219999999999999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151</v>
      </c>
      <c r="AU376" s="246" t="s">
        <v>92</v>
      </c>
      <c r="AV376" s="13" t="s">
        <v>92</v>
      </c>
      <c r="AW376" s="13" t="s">
        <v>42</v>
      </c>
      <c r="AX376" s="13" t="s">
        <v>82</v>
      </c>
      <c r="AY376" s="246" t="s">
        <v>139</v>
      </c>
    </row>
    <row r="377" s="13" customFormat="1">
      <c r="A377" s="13"/>
      <c r="B377" s="236"/>
      <c r="C377" s="237"/>
      <c r="D377" s="230" t="s">
        <v>151</v>
      </c>
      <c r="E377" s="238" t="s">
        <v>80</v>
      </c>
      <c r="F377" s="239" t="s">
        <v>830</v>
      </c>
      <c r="G377" s="237"/>
      <c r="H377" s="240">
        <v>94.688000000000002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151</v>
      </c>
      <c r="AU377" s="246" t="s">
        <v>92</v>
      </c>
      <c r="AV377" s="13" t="s">
        <v>92</v>
      </c>
      <c r="AW377" s="13" t="s">
        <v>42</v>
      </c>
      <c r="AX377" s="13" t="s">
        <v>82</v>
      </c>
      <c r="AY377" s="246" t="s">
        <v>139</v>
      </c>
    </row>
    <row r="378" s="13" customFormat="1">
      <c r="A378" s="13"/>
      <c r="B378" s="236"/>
      <c r="C378" s="237"/>
      <c r="D378" s="230" t="s">
        <v>151</v>
      </c>
      <c r="E378" s="238" t="s">
        <v>80</v>
      </c>
      <c r="F378" s="239" t="s">
        <v>831</v>
      </c>
      <c r="G378" s="237"/>
      <c r="H378" s="240">
        <v>21.449999999999999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151</v>
      </c>
      <c r="AU378" s="246" t="s">
        <v>92</v>
      </c>
      <c r="AV378" s="13" t="s">
        <v>92</v>
      </c>
      <c r="AW378" s="13" t="s">
        <v>42</v>
      </c>
      <c r="AX378" s="13" t="s">
        <v>82</v>
      </c>
      <c r="AY378" s="246" t="s">
        <v>139</v>
      </c>
    </row>
    <row r="379" s="16" customFormat="1">
      <c r="A379" s="16"/>
      <c r="B379" s="271"/>
      <c r="C379" s="272"/>
      <c r="D379" s="230" t="s">
        <v>151</v>
      </c>
      <c r="E379" s="273" t="s">
        <v>80</v>
      </c>
      <c r="F379" s="274" t="s">
        <v>826</v>
      </c>
      <c r="G379" s="272"/>
      <c r="H379" s="275">
        <v>274.70299999999997</v>
      </c>
      <c r="I379" s="276"/>
      <c r="J379" s="272"/>
      <c r="K379" s="272"/>
      <c r="L379" s="277"/>
      <c r="M379" s="278"/>
      <c r="N379" s="279"/>
      <c r="O379" s="279"/>
      <c r="P379" s="279"/>
      <c r="Q379" s="279"/>
      <c r="R379" s="279"/>
      <c r="S379" s="279"/>
      <c r="T379" s="280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T379" s="281" t="s">
        <v>151</v>
      </c>
      <c r="AU379" s="281" t="s">
        <v>92</v>
      </c>
      <c r="AV379" s="16" t="s">
        <v>159</v>
      </c>
      <c r="AW379" s="16" t="s">
        <v>42</v>
      </c>
      <c r="AX379" s="16" t="s">
        <v>82</v>
      </c>
      <c r="AY379" s="281" t="s">
        <v>139</v>
      </c>
    </row>
    <row r="380" s="14" customFormat="1">
      <c r="A380" s="14"/>
      <c r="B380" s="247"/>
      <c r="C380" s="248"/>
      <c r="D380" s="230" t="s">
        <v>151</v>
      </c>
      <c r="E380" s="249" t="s">
        <v>80</v>
      </c>
      <c r="F380" s="250" t="s">
        <v>152</v>
      </c>
      <c r="G380" s="248"/>
      <c r="H380" s="251">
        <v>369.26499999999999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7" t="s">
        <v>151</v>
      </c>
      <c r="AU380" s="257" t="s">
        <v>92</v>
      </c>
      <c r="AV380" s="14" t="s">
        <v>153</v>
      </c>
      <c r="AW380" s="14" t="s">
        <v>42</v>
      </c>
      <c r="AX380" s="14" t="s">
        <v>90</v>
      </c>
      <c r="AY380" s="257" t="s">
        <v>139</v>
      </c>
    </row>
    <row r="381" s="2" customFormat="1" ht="14.4" customHeight="1">
      <c r="A381" s="41"/>
      <c r="B381" s="42"/>
      <c r="C381" s="282" t="s">
        <v>626</v>
      </c>
      <c r="D381" s="282" t="s">
        <v>832</v>
      </c>
      <c r="E381" s="283" t="s">
        <v>968</v>
      </c>
      <c r="F381" s="284" t="s">
        <v>969</v>
      </c>
      <c r="G381" s="285" t="s">
        <v>434</v>
      </c>
      <c r="H381" s="286">
        <v>5.5389999999999997</v>
      </c>
      <c r="I381" s="287"/>
      <c r="J381" s="288">
        <f>ROUND(I381*H381,2)</f>
        <v>0</v>
      </c>
      <c r="K381" s="284" t="s">
        <v>145</v>
      </c>
      <c r="L381" s="289"/>
      <c r="M381" s="290" t="s">
        <v>80</v>
      </c>
      <c r="N381" s="291" t="s">
        <v>52</v>
      </c>
      <c r="O381" s="87"/>
      <c r="P381" s="226">
        <f>O381*H381</f>
        <v>0</v>
      </c>
      <c r="Q381" s="226">
        <v>0.001</v>
      </c>
      <c r="R381" s="226">
        <f>Q381*H381</f>
        <v>0.0055389999999999997</v>
      </c>
      <c r="S381" s="226">
        <v>0</v>
      </c>
      <c r="T381" s="227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8" t="s">
        <v>182</v>
      </c>
      <c r="AT381" s="228" t="s">
        <v>832</v>
      </c>
      <c r="AU381" s="228" t="s">
        <v>92</v>
      </c>
      <c r="AY381" s="19" t="s">
        <v>139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9" t="s">
        <v>90</v>
      </c>
      <c r="BK381" s="229">
        <f>ROUND(I381*H381,2)</f>
        <v>0</v>
      </c>
      <c r="BL381" s="19" t="s">
        <v>153</v>
      </c>
      <c r="BM381" s="228" t="s">
        <v>970</v>
      </c>
    </row>
    <row r="382" s="2" customFormat="1">
      <c r="A382" s="41"/>
      <c r="B382" s="42"/>
      <c r="C382" s="43"/>
      <c r="D382" s="230" t="s">
        <v>148</v>
      </c>
      <c r="E382" s="43"/>
      <c r="F382" s="231" t="s">
        <v>969</v>
      </c>
      <c r="G382" s="43"/>
      <c r="H382" s="43"/>
      <c r="I382" s="232"/>
      <c r="J382" s="43"/>
      <c r="K382" s="43"/>
      <c r="L382" s="47"/>
      <c r="M382" s="233"/>
      <c r="N382" s="23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9" t="s">
        <v>148</v>
      </c>
      <c r="AU382" s="19" t="s">
        <v>92</v>
      </c>
    </row>
    <row r="383" s="13" customFormat="1">
      <c r="A383" s="13"/>
      <c r="B383" s="236"/>
      <c r="C383" s="237"/>
      <c r="D383" s="230" t="s">
        <v>151</v>
      </c>
      <c r="E383" s="237"/>
      <c r="F383" s="239" t="s">
        <v>971</v>
      </c>
      <c r="G383" s="237"/>
      <c r="H383" s="240">
        <v>5.5389999999999997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151</v>
      </c>
      <c r="AU383" s="246" t="s">
        <v>92</v>
      </c>
      <c r="AV383" s="13" t="s">
        <v>92</v>
      </c>
      <c r="AW383" s="13" t="s">
        <v>4</v>
      </c>
      <c r="AX383" s="13" t="s">
        <v>90</v>
      </c>
      <c r="AY383" s="246" t="s">
        <v>139</v>
      </c>
    </row>
    <row r="384" s="2" customFormat="1" ht="14.4" customHeight="1">
      <c r="A384" s="41"/>
      <c r="B384" s="42"/>
      <c r="C384" s="217" t="s">
        <v>630</v>
      </c>
      <c r="D384" s="217" t="s">
        <v>142</v>
      </c>
      <c r="E384" s="218" t="s">
        <v>972</v>
      </c>
      <c r="F384" s="219" t="s">
        <v>973</v>
      </c>
      <c r="G384" s="220" t="s">
        <v>265</v>
      </c>
      <c r="H384" s="221">
        <v>3</v>
      </c>
      <c r="I384" s="222"/>
      <c r="J384" s="223">
        <f>ROUND(I384*H384,2)</f>
        <v>0</v>
      </c>
      <c r="K384" s="219" t="s">
        <v>145</v>
      </c>
      <c r="L384" s="47"/>
      <c r="M384" s="224" t="s">
        <v>80</v>
      </c>
      <c r="N384" s="225" t="s">
        <v>52</v>
      </c>
      <c r="O384" s="87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28" t="s">
        <v>153</v>
      </c>
      <c r="AT384" s="228" t="s">
        <v>142</v>
      </c>
      <c r="AU384" s="228" t="s">
        <v>92</v>
      </c>
      <c r="AY384" s="19" t="s">
        <v>139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9" t="s">
        <v>90</v>
      </c>
      <c r="BK384" s="229">
        <f>ROUND(I384*H384,2)</f>
        <v>0</v>
      </c>
      <c r="BL384" s="19" t="s">
        <v>153</v>
      </c>
      <c r="BM384" s="228" t="s">
        <v>974</v>
      </c>
    </row>
    <row r="385" s="2" customFormat="1">
      <c r="A385" s="41"/>
      <c r="B385" s="42"/>
      <c r="C385" s="43"/>
      <c r="D385" s="230" t="s">
        <v>148</v>
      </c>
      <c r="E385" s="43"/>
      <c r="F385" s="231" t="s">
        <v>975</v>
      </c>
      <c r="G385" s="43"/>
      <c r="H385" s="43"/>
      <c r="I385" s="232"/>
      <c r="J385" s="43"/>
      <c r="K385" s="43"/>
      <c r="L385" s="47"/>
      <c r="M385" s="233"/>
      <c r="N385" s="23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148</v>
      </c>
      <c r="AU385" s="19" t="s">
        <v>92</v>
      </c>
    </row>
    <row r="386" s="13" customFormat="1">
      <c r="A386" s="13"/>
      <c r="B386" s="236"/>
      <c r="C386" s="237"/>
      <c r="D386" s="230" t="s">
        <v>151</v>
      </c>
      <c r="E386" s="238" t="s">
        <v>80</v>
      </c>
      <c r="F386" s="239" t="s">
        <v>976</v>
      </c>
      <c r="G386" s="237"/>
      <c r="H386" s="240">
        <v>3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151</v>
      </c>
      <c r="AU386" s="246" t="s">
        <v>92</v>
      </c>
      <c r="AV386" s="13" t="s">
        <v>92</v>
      </c>
      <c r="AW386" s="13" t="s">
        <v>42</v>
      </c>
      <c r="AX386" s="13" t="s">
        <v>90</v>
      </c>
      <c r="AY386" s="246" t="s">
        <v>139</v>
      </c>
    </row>
    <row r="387" s="2" customFormat="1" ht="14.4" customHeight="1">
      <c r="A387" s="41"/>
      <c r="B387" s="42"/>
      <c r="C387" s="282" t="s">
        <v>634</v>
      </c>
      <c r="D387" s="282" t="s">
        <v>832</v>
      </c>
      <c r="E387" s="283" t="s">
        <v>977</v>
      </c>
      <c r="F387" s="284" t="s">
        <v>978</v>
      </c>
      <c r="G387" s="285" t="s">
        <v>351</v>
      </c>
      <c r="H387" s="286">
        <v>0.59999999999999998</v>
      </c>
      <c r="I387" s="287"/>
      <c r="J387" s="288">
        <f>ROUND(I387*H387,2)</f>
        <v>0</v>
      </c>
      <c r="K387" s="284" t="s">
        <v>145</v>
      </c>
      <c r="L387" s="289"/>
      <c r="M387" s="290" t="s">
        <v>80</v>
      </c>
      <c r="N387" s="291" t="s">
        <v>52</v>
      </c>
      <c r="O387" s="87"/>
      <c r="P387" s="226">
        <f>O387*H387</f>
        <v>0</v>
      </c>
      <c r="Q387" s="226">
        <v>0.22</v>
      </c>
      <c r="R387" s="226">
        <f>Q387*H387</f>
        <v>0.13200000000000001</v>
      </c>
      <c r="S387" s="226">
        <v>0</v>
      </c>
      <c r="T387" s="227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28" t="s">
        <v>182</v>
      </c>
      <c r="AT387" s="228" t="s">
        <v>832</v>
      </c>
      <c r="AU387" s="228" t="s">
        <v>92</v>
      </c>
      <c r="AY387" s="19" t="s">
        <v>139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19" t="s">
        <v>90</v>
      </c>
      <c r="BK387" s="229">
        <f>ROUND(I387*H387,2)</f>
        <v>0</v>
      </c>
      <c r="BL387" s="19" t="s">
        <v>153</v>
      </c>
      <c r="BM387" s="228" t="s">
        <v>979</v>
      </c>
    </row>
    <row r="388" s="2" customFormat="1">
      <c r="A388" s="41"/>
      <c r="B388" s="42"/>
      <c r="C388" s="43"/>
      <c r="D388" s="230" t="s">
        <v>148</v>
      </c>
      <c r="E388" s="43"/>
      <c r="F388" s="231" t="s">
        <v>978</v>
      </c>
      <c r="G388" s="43"/>
      <c r="H388" s="43"/>
      <c r="I388" s="232"/>
      <c r="J388" s="43"/>
      <c r="K388" s="43"/>
      <c r="L388" s="47"/>
      <c r="M388" s="233"/>
      <c r="N388" s="23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9" t="s">
        <v>148</v>
      </c>
      <c r="AU388" s="19" t="s">
        <v>92</v>
      </c>
    </row>
    <row r="389" s="13" customFormat="1">
      <c r="A389" s="13"/>
      <c r="B389" s="236"/>
      <c r="C389" s="237"/>
      <c r="D389" s="230" t="s">
        <v>151</v>
      </c>
      <c r="E389" s="238" t="s">
        <v>80</v>
      </c>
      <c r="F389" s="239" t="s">
        <v>980</v>
      </c>
      <c r="G389" s="237"/>
      <c r="H389" s="240">
        <v>0.59999999999999998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151</v>
      </c>
      <c r="AU389" s="246" t="s">
        <v>92</v>
      </c>
      <c r="AV389" s="13" t="s">
        <v>92</v>
      </c>
      <c r="AW389" s="13" t="s">
        <v>42</v>
      </c>
      <c r="AX389" s="13" t="s">
        <v>90</v>
      </c>
      <c r="AY389" s="246" t="s">
        <v>139</v>
      </c>
    </row>
    <row r="390" s="2" customFormat="1" ht="14.4" customHeight="1">
      <c r="A390" s="41"/>
      <c r="B390" s="42"/>
      <c r="C390" s="217" t="s">
        <v>640</v>
      </c>
      <c r="D390" s="217" t="s">
        <v>142</v>
      </c>
      <c r="E390" s="218" t="s">
        <v>981</v>
      </c>
      <c r="F390" s="219" t="s">
        <v>982</v>
      </c>
      <c r="G390" s="220" t="s">
        <v>265</v>
      </c>
      <c r="H390" s="221">
        <v>3</v>
      </c>
      <c r="I390" s="222"/>
      <c r="J390" s="223">
        <f>ROUND(I390*H390,2)</f>
        <v>0</v>
      </c>
      <c r="K390" s="219" t="s">
        <v>145</v>
      </c>
      <c r="L390" s="47"/>
      <c r="M390" s="224" t="s">
        <v>80</v>
      </c>
      <c r="N390" s="225" t="s">
        <v>52</v>
      </c>
      <c r="O390" s="87"/>
      <c r="P390" s="226">
        <f>O390*H390</f>
        <v>0</v>
      </c>
      <c r="Q390" s="226">
        <v>0</v>
      </c>
      <c r="R390" s="226">
        <f>Q390*H390</f>
        <v>0</v>
      </c>
      <c r="S390" s="226">
        <v>0</v>
      </c>
      <c r="T390" s="227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28" t="s">
        <v>153</v>
      </c>
      <c r="AT390" s="228" t="s">
        <v>142</v>
      </c>
      <c r="AU390" s="228" t="s">
        <v>92</v>
      </c>
      <c r="AY390" s="19" t="s">
        <v>139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9" t="s">
        <v>90</v>
      </c>
      <c r="BK390" s="229">
        <f>ROUND(I390*H390,2)</f>
        <v>0</v>
      </c>
      <c r="BL390" s="19" t="s">
        <v>153</v>
      </c>
      <c r="BM390" s="228" t="s">
        <v>983</v>
      </c>
    </row>
    <row r="391" s="2" customFormat="1">
      <c r="A391" s="41"/>
      <c r="B391" s="42"/>
      <c r="C391" s="43"/>
      <c r="D391" s="230" t="s">
        <v>148</v>
      </c>
      <c r="E391" s="43"/>
      <c r="F391" s="231" t="s">
        <v>984</v>
      </c>
      <c r="G391" s="43"/>
      <c r="H391" s="43"/>
      <c r="I391" s="232"/>
      <c r="J391" s="43"/>
      <c r="K391" s="43"/>
      <c r="L391" s="47"/>
      <c r="M391" s="233"/>
      <c r="N391" s="234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19" t="s">
        <v>148</v>
      </c>
      <c r="AU391" s="19" t="s">
        <v>92</v>
      </c>
    </row>
    <row r="392" s="2" customFormat="1">
      <c r="A392" s="41"/>
      <c r="B392" s="42"/>
      <c r="C392" s="43"/>
      <c r="D392" s="230" t="s">
        <v>149</v>
      </c>
      <c r="E392" s="43"/>
      <c r="F392" s="235" t="s">
        <v>985</v>
      </c>
      <c r="G392" s="43"/>
      <c r="H392" s="43"/>
      <c r="I392" s="232"/>
      <c r="J392" s="43"/>
      <c r="K392" s="43"/>
      <c r="L392" s="47"/>
      <c r="M392" s="233"/>
      <c r="N392" s="234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19" t="s">
        <v>149</v>
      </c>
      <c r="AU392" s="19" t="s">
        <v>92</v>
      </c>
    </row>
    <row r="393" s="13" customFormat="1">
      <c r="A393" s="13"/>
      <c r="B393" s="236"/>
      <c r="C393" s="237"/>
      <c r="D393" s="230" t="s">
        <v>151</v>
      </c>
      <c r="E393" s="238" t="s">
        <v>80</v>
      </c>
      <c r="F393" s="239" t="s">
        <v>159</v>
      </c>
      <c r="G393" s="237"/>
      <c r="H393" s="240">
        <v>3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151</v>
      </c>
      <c r="AU393" s="246" t="s">
        <v>92</v>
      </c>
      <c r="AV393" s="13" t="s">
        <v>92</v>
      </c>
      <c r="AW393" s="13" t="s">
        <v>42</v>
      </c>
      <c r="AX393" s="13" t="s">
        <v>82</v>
      </c>
      <c r="AY393" s="246" t="s">
        <v>139</v>
      </c>
    </row>
    <row r="394" s="14" customFormat="1">
      <c r="A394" s="14"/>
      <c r="B394" s="247"/>
      <c r="C394" s="248"/>
      <c r="D394" s="230" t="s">
        <v>151</v>
      </c>
      <c r="E394" s="249" t="s">
        <v>80</v>
      </c>
      <c r="F394" s="250" t="s">
        <v>152</v>
      </c>
      <c r="G394" s="248"/>
      <c r="H394" s="251">
        <v>3</v>
      </c>
      <c r="I394" s="252"/>
      <c r="J394" s="248"/>
      <c r="K394" s="248"/>
      <c r="L394" s="253"/>
      <c r="M394" s="254"/>
      <c r="N394" s="255"/>
      <c r="O394" s="255"/>
      <c r="P394" s="255"/>
      <c r="Q394" s="255"/>
      <c r="R394" s="255"/>
      <c r="S394" s="255"/>
      <c r="T394" s="25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7" t="s">
        <v>151</v>
      </c>
      <c r="AU394" s="257" t="s">
        <v>92</v>
      </c>
      <c r="AV394" s="14" t="s">
        <v>153</v>
      </c>
      <c r="AW394" s="14" t="s">
        <v>42</v>
      </c>
      <c r="AX394" s="14" t="s">
        <v>90</v>
      </c>
      <c r="AY394" s="257" t="s">
        <v>139</v>
      </c>
    </row>
    <row r="395" s="2" customFormat="1" ht="14.4" customHeight="1">
      <c r="A395" s="41"/>
      <c r="B395" s="42"/>
      <c r="C395" s="282" t="s">
        <v>643</v>
      </c>
      <c r="D395" s="282" t="s">
        <v>832</v>
      </c>
      <c r="E395" s="283" t="s">
        <v>986</v>
      </c>
      <c r="F395" s="284" t="s">
        <v>987</v>
      </c>
      <c r="G395" s="285" t="s">
        <v>265</v>
      </c>
      <c r="H395" s="286">
        <v>1</v>
      </c>
      <c r="I395" s="287"/>
      <c r="J395" s="288">
        <f>ROUND(I395*H395,2)</f>
        <v>0</v>
      </c>
      <c r="K395" s="284" t="s">
        <v>145</v>
      </c>
      <c r="L395" s="289"/>
      <c r="M395" s="290" t="s">
        <v>80</v>
      </c>
      <c r="N395" s="291" t="s">
        <v>52</v>
      </c>
      <c r="O395" s="87"/>
      <c r="P395" s="226">
        <f>O395*H395</f>
        <v>0</v>
      </c>
      <c r="Q395" s="226">
        <v>0.027</v>
      </c>
      <c r="R395" s="226">
        <f>Q395*H395</f>
        <v>0.027</v>
      </c>
      <c r="S395" s="226">
        <v>0</v>
      </c>
      <c r="T395" s="227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8" t="s">
        <v>182</v>
      </c>
      <c r="AT395" s="228" t="s">
        <v>832</v>
      </c>
      <c r="AU395" s="228" t="s">
        <v>92</v>
      </c>
      <c r="AY395" s="19" t="s">
        <v>139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9" t="s">
        <v>90</v>
      </c>
      <c r="BK395" s="229">
        <f>ROUND(I395*H395,2)</f>
        <v>0</v>
      </c>
      <c r="BL395" s="19" t="s">
        <v>153</v>
      </c>
      <c r="BM395" s="228" t="s">
        <v>988</v>
      </c>
    </row>
    <row r="396" s="2" customFormat="1">
      <c r="A396" s="41"/>
      <c r="B396" s="42"/>
      <c r="C396" s="43"/>
      <c r="D396" s="230" t="s">
        <v>148</v>
      </c>
      <c r="E396" s="43"/>
      <c r="F396" s="231" t="s">
        <v>987</v>
      </c>
      <c r="G396" s="43"/>
      <c r="H396" s="43"/>
      <c r="I396" s="232"/>
      <c r="J396" s="43"/>
      <c r="K396" s="43"/>
      <c r="L396" s="47"/>
      <c r="M396" s="233"/>
      <c r="N396" s="234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148</v>
      </c>
      <c r="AU396" s="19" t="s">
        <v>92</v>
      </c>
    </row>
    <row r="397" s="13" customFormat="1">
      <c r="A397" s="13"/>
      <c r="B397" s="236"/>
      <c r="C397" s="237"/>
      <c r="D397" s="230" t="s">
        <v>151</v>
      </c>
      <c r="E397" s="238" t="s">
        <v>80</v>
      </c>
      <c r="F397" s="239" t="s">
        <v>90</v>
      </c>
      <c r="G397" s="237"/>
      <c r="H397" s="240">
        <v>1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151</v>
      </c>
      <c r="AU397" s="246" t="s">
        <v>92</v>
      </c>
      <c r="AV397" s="13" t="s">
        <v>92</v>
      </c>
      <c r="AW397" s="13" t="s">
        <v>42</v>
      </c>
      <c r="AX397" s="13" t="s">
        <v>82</v>
      </c>
      <c r="AY397" s="246" t="s">
        <v>139</v>
      </c>
    </row>
    <row r="398" s="14" customFormat="1">
      <c r="A398" s="14"/>
      <c r="B398" s="247"/>
      <c r="C398" s="248"/>
      <c r="D398" s="230" t="s">
        <v>151</v>
      </c>
      <c r="E398" s="249" t="s">
        <v>80</v>
      </c>
      <c r="F398" s="250" t="s">
        <v>152</v>
      </c>
      <c r="G398" s="248"/>
      <c r="H398" s="251">
        <v>1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7" t="s">
        <v>151</v>
      </c>
      <c r="AU398" s="257" t="s">
        <v>92</v>
      </c>
      <c r="AV398" s="14" t="s">
        <v>153</v>
      </c>
      <c r="AW398" s="14" t="s">
        <v>42</v>
      </c>
      <c r="AX398" s="14" t="s">
        <v>90</v>
      </c>
      <c r="AY398" s="257" t="s">
        <v>139</v>
      </c>
    </row>
    <row r="399" s="2" customFormat="1" ht="14.4" customHeight="1">
      <c r="A399" s="41"/>
      <c r="B399" s="42"/>
      <c r="C399" s="282" t="s">
        <v>648</v>
      </c>
      <c r="D399" s="282" t="s">
        <v>832</v>
      </c>
      <c r="E399" s="283" t="s">
        <v>989</v>
      </c>
      <c r="F399" s="284" t="s">
        <v>990</v>
      </c>
      <c r="G399" s="285" t="s">
        <v>265</v>
      </c>
      <c r="H399" s="286">
        <v>1</v>
      </c>
      <c r="I399" s="287"/>
      <c r="J399" s="288">
        <f>ROUND(I399*H399,2)</f>
        <v>0</v>
      </c>
      <c r="K399" s="284" t="s">
        <v>145</v>
      </c>
      <c r="L399" s="289"/>
      <c r="M399" s="290" t="s">
        <v>80</v>
      </c>
      <c r="N399" s="291" t="s">
        <v>52</v>
      </c>
      <c r="O399" s="87"/>
      <c r="P399" s="226">
        <f>O399*H399</f>
        <v>0</v>
      </c>
      <c r="Q399" s="226">
        <v>0.0089999999999999993</v>
      </c>
      <c r="R399" s="226">
        <f>Q399*H399</f>
        <v>0.0089999999999999993</v>
      </c>
      <c r="S399" s="226">
        <v>0</v>
      </c>
      <c r="T399" s="227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28" t="s">
        <v>182</v>
      </c>
      <c r="AT399" s="228" t="s">
        <v>832</v>
      </c>
      <c r="AU399" s="228" t="s">
        <v>92</v>
      </c>
      <c r="AY399" s="19" t="s">
        <v>139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9" t="s">
        <v>90</v>
      </c>
      <c r="BK399" s="229">
        <f>ROUND(I399*H399,2)</f>
        <v>0</v>
      </c>
      <c r="BL399" s="19" t="s">
        <v>153</v>
      </c>
      <c r="BM399" s="228" t="s">
        <v>991</v>
      </c>
    </row>
    <row r="400" s="2" customFormat="1">
      <c r="A400" s="41"/>
      <c r="B400" s="42"/>
      <c r="C400" s="43"/>
      <c r="D400" s="230" t="s">
        <v>148</v>
      </c>
      <c r="E400" s="43"/>
      <c r="F400" s="231" t="s">
        <v>990</v>
      </c>
      <c r="G400" s="43"/>
      <c r="H400" s="43"/>
      <c r="I400" s="232"/>
      <c r="J400" s="43"/>
      <c r="K400" s="43"/>
      <c r="L400" s="47"/>
      <c r="M400" s="233"/>
      <c r="N400" s="23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148</v>
      </c>
      <c r="AU400" s="19" t="s">
        <v>92</v>
      </c>
    </row>
    <row r="401" s="2" customFormat="1" ht="14.4" customHeight="1">
      <c r="A401" s="41"/>
      <c r="B401" s="42"/>
      <c r="C401" s="282" t="s">
        <v>652</v>
      </c>
      <c r="D401" s="282" t="s">
        <v>832</v>
      </c>
      <c r="E401" s="283" t="s">
        <v>992</v>
      </c>
      <c r="F401" s="284" t="s">
        <v>993</v>
      </c>
      <c r="G401" s="285" t="s">
        <v>265</v>
      </c>
      <c r="H401" s="286">
        <v>1</v>
      </c>
      <c r="I401" s="287"/>
      <c r="J401" s="288">
        <f>ROUND(I401*H401,2)</f>
        <v>0</v>
      </c>
      <c r="K401" s="284" t="s">
        <v>80</v>
      </c>
      <c r="L401" s="289"/>
      <c r="M401" s="290" t="s">
        <v>80</v>
      </c>
      <c r="N401" s="291" t="s">
        <v>52</v>
      </c>
      <c r="O401" s="87"/>
      <c r="P401" s="226">
        <f>O401*H401</f>
        <v>0</v>
      </c>
      <c r="Q401" s="226">
        <v>3.0000000000000001E-05</v>
      </c>
      <c r="R401" s="226">
        <f>Q401*H401</f>
        <v>3.0000000000000001E-05</v>
      </c>
      <c r="S401" s="226">
        <v>0</v>
      </c>
      <c r="T401" s="227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28" t="s">
        <v>182</v>
      </c>
      <c r="AT401" s="228" t="s">
        <v>832</v>
      </c>
      <c r="AU401" s="228" t="s">
        <v>92</v>
      </c>
      <c r="AY401" s="19" t="s">
        <v>139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9" t="s">
        <v>90</v>
      </c>
      <c r="BK401" s="229">
        <f>ROUND(I401*H401,2)</f>
        <v>0</v>
      </c>
      <c r="BL401" s="19" t="s">
        <v>153</v>
      </c>
      <c r="BM401" s="228" t="s">
        <v>994</v>
      </c>
    </row>
    <row r="402" s="2" customFormat="1">
      <c r="A402" s="41"/>
      <c r="B402" s="42"/>
      <c r="C402" s="43"/>
      <c r="D402" s="230" t="s">
        <v>148</v>
      </c>
      <c r="E402" s="43"/>
      <c r="F402" s="231" t="s">
        <v>993</v>
      </c>
      <c r="G402" s="43"/>
      <c r="H402" s="43"/>
      <c r="I402" s="232"/>
      <c r="J402" s="43"/>
      <c r="K402" s="43"/>
      <c r="L402" s="47"/>
      <c r="M402" s="233"/>
      <c r="N402" s="234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9" t="s">
        <v>148</v>
      </c>
      <c r="AU402" s="19" t="s">
        <v>92</v>
      </c>
    </row>
    <row r="403" s="2" customFormat="1" ht="14.4" customHeight="1">
      <c r="A403" s="41"/>
      <c r="B403" s="42"/>
      <c r="C403" s="217" t="s">
        <v>659</v>
      </c>
      <c r="D403" s="217" t="s">
        <v>142</v>
      </c>
      <c r="E403" s="218" t="s">
        <v>995</v>
      </c>
      <c r="F403" s="219" t="s">
        <v>996</v>
      </c>
      <c r="G403" s="220" t="s">
        <v>265</v>
      </c>
      <c r="H403" s="221">
        <v>3</v>
      </c>
      <c r="I403" s="222"/>
      <c r="J403" s="223">
        <f>ROUND(I403*H403,2)</f>
        <v>0</v>
      </c>
      <c r="K403" s="219" t="s">
        <v>145</v>
      </c>
      <c r="L403" s="47"/>
      <c r="M403" s="224" t="s">
        <v>80</v>
      </c>
      <c r="N403" s="225" t="s">
        <v>52</v>
      </c>
      <c r="O403" s="87"/>
      <c r="P403" s="226">
        <f>O403*H403</f>
        <v>0</v>
      </c>
      <c r="Q403" s="226">
        <v>6.0000000000000002E-05</v>
      </c>
      <c r="R403" s="226">
        <f>Q403*H403</f>
        <v>0.00018000000000000001</v>
      </c>
      <c r="S403" s="226">
        <v>0</v>
      </c>
      <c r="T403" s="227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8" t="s">
        <v>153</v>
      </c>
      <c r="AT403" s="228" t="s">
        <v>142</v>
      </c>
      <c r="AU403" s="228" t="s">
        <v>92</v>
      </c>
      <c r="AY403" s="19" t="s">
        <v>139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9" t="s">
        <v>90</v>
      </c>
      <c r="BK403" s="229">
        <f>ROUND(I403*H403,2)</f>
        <v>0</v>
      </c>
      <c r="BL403" s="19" t="s">
        <v>153</v>
      </c>
      <c r="BM403" s="228" t="s">
        <v>997</v>
      </c>
    </row>
    <row r="404" s="2" customFormat="1">
      <c r="A404" s="41"/>
      <c r="B404" s="42"/>
      <c r="C404" s="43"/>
      <c r="D404" s="230" t="s">
        <v>148</v>
      </c>
      <c r="E404" s="43"/>
      <c r="F404" s="231" t="s">
        <v>998</v>
      </c>
      <c r="G404" s="43"/>
      <c r="H404" s="43"/>
      <c r="I404" s="232"/>
      <c r="J404" s="43"/>
      <c r="K404" s="43"/>
      <c r="L404" s="47"/>
      <c r="M404" s="233"/>
      <c r="N404" s="23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9" t="s">
        <v>148</v>
      </c>
      <c r="AU404" s="19" t="s">
        <v>92</v>
      </c>
    </row>
    <row r="405" s="13" customFormat="1">
      <c r="A405" s="13"/>
      <c r="B405" s="236"/>
      <c r="C405" s="237"/>
      <c r="D405" s="230" t="s">
        <v>151</v>
      </c>
      <c r="E405" s="238" t="s">
        <v>80</v>
      </c>
      <c r="F405" s="239" t="s">
        <v>159</v>
      </c>
      <c r="G405" s="237"/>
      <c r="H405" s="240">
        <v>3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151</v>
      </c>
      <c r="AU405" s="246" t="s">
        <v>92</v>
      </c>
      <c r="AV405" s="13" t="s">
        <v>92</v>
      </c>
      <c r="AW405" s="13" t="s">
        <v>42</v>
      </c>
      <c r="AX405" s="13" t="s">
        <v>90</v>
      </c>
      <c r="AY405" s="246" t="s">
        <v>139</v>
      </c>
    </row>
    <row r="406" s="2" customFormat="1" ht="14.4" customHeight="1">
      <c r="A406" s="41"/>
      <c r="B406" s="42"/>
      <c r="C406" s="282" t="s">
        <v>663</v>
      </c>
      <c r="D406" s="282" t="s">
        <v>832</v>
      </c>
      <c r="E406" s="283" t="s">
        <v>999</v>
      </c>
      <c r="F406" s="284" t="s">
        <v>1000</v>
      </c>
      <c r="G406" s="285" t="s">
        <v>265</v>
      </c>
      <c r="H406" s="286">
        <v>9.2699999999999996</v>
      </c>
      <c r="I406" s="287"/>
      <c r="J406" s="288">
        <f>ROUND(I406*H406,2)</f>
        <v>0</v>
      </c>
      <c r="K406" s="284" t="s">
        <v>145</v>
      </c>
      <c r="L406" s="289"/>
      <c r="M406" s="290" t="s">
        <v>80</v>
      </c>
      <c r="N406" s="291" t="s">
        <v>52</v>
      </c>
      <c r="O406" s="87"/>
      <c r="P406" s="226">
        <f>O406*H406</f>
        <v>0</v>
      </c>
      <c r="Q406" s="226">
        <v>0.0058999999999999999</v>
      </c>
      <c r="R406" s="226">
        <f>Q406*H406</f>
        <v>0.054692999999999999</v>
      </c>
      <c r="S406" s="226">
        <v>0</v>
      </c>
      <c r="T406" s="227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28" t="s">
        <v>182</v>
      </c>
      <c r="AT406" s="228" t="s">
        <v>832</v>
      </c>
      <c r="AU406" s="228" t="s">
        <v>92</v>
      </c>
      <c r="AY406" s="19" t="s">
        <v>139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9" t="s">
        <v>90</v>
      </c>
      <c r="BK406" s="229">
        <f>ROUND(I406*H406,2)</f>
        <v>0</v>
      </c>
      <c r="BL406" s="19" t="s">
        <v>153</v>
      </c>
      <c r="BM406" s="228" t="s">
        <v>1001</v>
      </c>
    </row>
    <row r="407" s="2" customFormat="1">
      <c r="A407" s="41"/>
      <c r="B407" s="42"/>
      <c r="C407" s="43"/>
      <c r="D407" s="230" t="s">
        <v>148</v>
      </c>
      <c r="E407" s="43"/>
      <c r="F407" s="231" t="s">
        <v>1000</v>
      </c>
      <c r="G407" s="43"/>
      <c r="H407" s="43"/>
      <c r="I407" s="232"/>
      <c r="J407" s="43"/>
      <c r="K407" s="43"/>
      <c r="L407" s="47"/>
      <c r="M407" s="233"/>
      <c r="N407" s="234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9" t="s">
        <v>148</v>
      </c>
      <c r="AU407" s="19" t="s">
        <v>92</v>
      </c>
    </row>
    <row r="408" s="13" customFormat="1">
      <c r="A408" s="13"/>
      <c r="B408" s="236"/>
      <c r="C408" s="237"/>
      <c r="D408" s="230" t="s">
        <v>151</v>
      </c>
      <c r="E408" s="238" t="s">
        <v>80</v>
      </c>
      <c r="F408" s="239" t="s">
        <v>1002</v>
      </c>
      <c r="G408" s="237"/>
      <c r="H408" s="240">
        <v>9.2699999999999996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151</v>
      </c>
      <c r="AU408" s="246" t="s">
        <v>92</v>
      </c>
      <c r="AV408" s="13" t="s">
        <v>92</v>
      </c>
      <c r="AW408" s="13" t="s">
        <v>42</v>
      </c>
      <c r="AX408" s="13" t="s">
        <v>90</v>
      </c>
      <c r="AY408" s="246" t="s">
        <v>139</v>
      </c>
    </row>
    <row r="409" s="2" customFormat="1" ht="14.4" customHeight="1">
      <c r="A409" s="41"/>
      <c r="B409" s="42"/>
      <c r="C409" s="217" t="s">
        <v>669</v>
      </c>
      <c r="D409" s="217" t="s">
        <v>142</v>
      </c>
      <c r="E409" s="218" t="s">
        <v>1003</v>
      </c>
      <c r="F409" s="219" t="s">
        <v>1004</v>
      </c>
      <c r="G409" s="220" t="s">
        <v>330</v>
      </c>
      <c r="H409" s="221">
        <v>1.2</v>
      </c>
      <c r="I409" s="222"/>
      <c r="J409" s="223">
        <f>ROUND(I409*H409,2)</f>
        <v>0</v>
      </c>
      <c r="K409" s="219" t="s">
        <v>145</v>
      </c>
      <c r="L409" s="47"/>
      <c r="M409" s="224" t="s">
        <v>80</v>
      </c>
      <c r="N409" s="225" t="s">
        <v>52</v>
      </c>
      <c r="O409" s="87"/>
      <c r="P409" s="226">
        <f>O409*H409</f>
        <v>0</v>
      </c>
      <c r="Q409" s="226">
        <v>0.00068999999999999997</v>
      </c>
      <c r="R409" s="226">
        <f>Q409*H409</f>
        <v>0.00082799999999999996</v>
      </c>
      <c r="S409" s="226">
        <v>0</v>
      </c>
      <c r="T409" s="227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28" t="s">
        <v>153</v>
      </c>
      <c r="AT409" s="228" t="s">
        <v>142</v>
      </c>
      <c r="AU409" s="228" t="s">
        <v>92</v>
      </c>
      <c r="AY409" s="19" t="s">
        <v>139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9" t="s">
        <v>90</v>
      </c>
      <c r="BK409" s="229">
        <f>ROUND(I409*H409,2)</f>
        <v>0</v>
      </c>
      <c r="BL409" s="19" t="s">
        <v>153</v>
      </c>
      <c r="BM409" s="228" t="s">
        <v>1005</v>
      </c>
    </row>
    <row r="410" s="2" customFormat="1">
      <c r="A410" s="41"/>
      <c r="B410" s="42"/>
      <c r="C410" s="43"/>
      <c r="D410" s="230" t="s">
        <v>148</v>
      </c>
      <c r="E410" s="43"/>
      <c r="F410" s="231" t="s">
        <v>1006</v>
      </c>
      <c r="G410" s="43"/>
      <c r="H410" s="43"/>
      <c r="I410" s="232"/>
      <c r="J410" s="43"/>
      <c r="K410" s="43"/>
      <c r="L410" s="47"/>
      <c r="M410" s="233"/>
      <c r="N410" s="234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19" t="s">
        <v>148</v>
      </c>
      <c r="AU410" s="19" t="s">
        <v>92</v>
      </c>
    </row>
    <row r="411" s="13" customFormat="1">
      <c r="A411" s="13"/>
      <c r="B411" s="236"/>
      <c r="C411" s="237"/>
      <c r="D411" s="230" t="s">
        <v>151</v>
      </c>
      <c r="E411" s="238" t="s">
        <v>80</v>
      </c>
      <c r="F411" s="239" t="s">
        <v>1007</v>
      </c>
      <c r="G411" s="237"/>
      <c r="H411" s="240">
        <v>1.2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151</v>
      </c>
      <c r="AU411" s="246" t="s">
        <v>92</v>
      </c>
      <c r="AV411" s="13" t="s">
        <v>92</v>
      </c>
      <c r="AW411" s="13" t="s">
        <v>42</v>
      </c>
      <c r="AX411" s="13" t="s">
        <v>90</v>
      </c>
      <c r="AY411" s="246" t="s">
        <v>139</v>
      </c>
    </row>
    <row r="412" s="2" customFormat="1" ht="14.4" customHeight="1">
      <c r="A412" s="41"/>
      <c r="B412" s="42"/>
      <c r="C412" s="282" t="s">
        <v>673</v>
      </c>
      <c r="D412" s="282" t="s">
        <v>832</v>
      </c>
      <c r="E412" s="283" t="s">
        <v>1008</v>
      </c>
      <c r="F412" s="284" t="s">
        <v>1009</v>
      </c>
      <c r="G412" s="285" t="s">
        <v>330</v>
      </c>
      <c r="H412" s="286">
        <v>1.236</v>
      </c>
      <c r="I412" s="287"/>
      <c r="J412" s="288">
        <f>ROUND(I412*H412,2)</f>
        <v>0</v>
      </c>
      <c r="K412" s="284" t="s">
        <v>145</v>
      </c>
      <c r="L412" s="289"/>
      <c r="M412" s="290" t="s">
        <v>80</v>
      </c>
      <c r="N412" s="291" t="s">
        <v>52</v>
      </c>
      <c r="O412" s="87"/>
      <c r="P412" s="226">
        <f>O412*H412</f>
        <v>0</v>
      </c>
      <c r="Q412" s="226">
        <v>0.00040000000000000002</v>
      </c>
      <c r="R412" s="226">
        <f>Q412*H412</f>
        <v>0.00049439999999999998</v>
      </c>
      <c r="S412" s="226">
        <v>0</v>
      </c>
      <c r="T412" s="227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28" t="s">
        <v>182</v>
      </c>
      <c r="AT412" s="228" t="s">
        <v>832</v>
      </c>
      <c r="AU412" s="228" t="s">
        <v>92</v>
      </c>
      <c r="AY412" s="19" t="s">
        <v>139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9" t="s">
        <v>90</v>
      </c>
      <c r="BK412" s="229">
        <f>ROUND(I412*H412,2)</f>
        <v>0</v>
      </c>
      <c r="BL412" s="19" t="s">
        <v>153</v>
      </c>
      <c r="BM412" s="228" t="s">
        <v>1010</v>
      </c>
    </row>
    <row r="413" s="2" customFormat="1">
      <c r="A413" s="41"/>
      <c r="B413" s="42"/>
      <c r="C413" s="43"/>
      <c r="D413" s="230" t="s">
        <v>148</v>
      </c>
      <c r="E413" s="43"/>
      <c r="F413" s="231" t="s">
        <v>1009</v>
      </c>
      <c r="G413" s="43"/>
      <c r="H413" s="43"/>
      <c r="I413" s="232"/>
      <c r="J413" s="43"/>
      <c r="K413" s="43"/>
      <c r="L413" s="47"/>
      <c r="M413" s="233"/>
      <c r="N413" s="234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9" t="s">
        <v>148</v>
      </c>
      <c r="AU413" s="19" t="s">
        <v>92</v>
      </c>
    </row>
    <row r="414" s="13" customFormat="1">
      <c r="A414" s="13"/>
      <c r="B414" s="236"/>
      <c r="C414" s="237"/>
      <c r="D414" s="230" t="s">
        <v>151</v>
      </c>
      <c r="E414" s="238" t="s">
        <v>80</v>
      </c>
      <c r="F414" s="239" t="s">
        <v>1011</v>
      </c>
      <c r="G414" s="237"/>
      <c r="H414" s="240">
        <v>1.236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151</v>
      </c>
      <c r="AU414" s="246" t="s">
        <v>92</v>
      </c>
      <c r="AV414" s="13" t="s">
        <v>92</v>
      </c>
      <c r="AW414" s="13" t="s">
        <v>42</v>
      </c>
      <c r="AX414" s="13" t="s">
        <v>90</v>
      </c>
      <c r="AY414" s="246" t="s">
        <v>139</v>
      </c>
    </row>
    <row r="415" s="2" customFormat="1" ht="14.4" customHeight="1">
      <c r="A415" s="41"/>
      <c r="B415" s="42"/>
      <c r="C415" s="282" t="s">
        <v>677</v>
      </c>
      <c r="D415" s="282" t="s">
        <v>832</v>
      </c>
      <c r="E415" s="283" t="s">
        <v>1012</v>
      </c>
      <c r="F415" s="284" t="s">
        <v>1013</v>
      </c>
      <c r="G415" s="285" t="s">
        <v>396</v>
      </c>
      <c r="H415" s="286">
        <v>4.6349999999999998</v>
      </c>
      <c r="I415" s="287"/>
      <c r="J415" s="288">
        <f>ROUND(I415*H415,2)</f>
        <v>0</v>
      </c>
      <c r="K415" s="284" t="s">
        <v>80</v>
      </c>
      <c r="L415" s="289"/>
      <c r="M415" s="290" t="s">
        <v>80</v>
      </c>
      <c r="N415" s="291" t="s">
        <v>52</v>
      </c>
      <c r="O415" s="87"/>
      <c r="P415" s="226">
        <f>O415*H415</f>
        <v>0</v>
      </c>
      <c r="Q415" s="226">
        <v>1.0000000000000001E-05</v>
      </c>
      <c r="R415" s="226">
        <f>Q415*H415</f>
        <v>4.6350000000000002E-05</v>
      </c>
      <c r="S415" s="226">
        <v>0</v>
      </c>
      <c r="T415" s="227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28" t="s">
        <v>182</v>
      </c>
      <c r="AT415" s="228" t="s">
        <v>832</v>
      </c>
      <c r="AU415" s="228" t="s">
        <v>92</v>
      </c>
      <c r="AY415" s="19" t="s">
        <v>139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9" t="s">
        <v>90</v>
      </c>
      <c r="BK415" s="229">
        <f>ROUND(I415*H415,2)</f>
        <v>0</v>
      </c>
      <c r="BL415" s="19" t="s">
        <v>153</v>
      </c>
      <c r="BM415" s="228" t="s">
        <v>1014</v>
      </c>
    </row>
    <row r="416" s="2" customFormat="1">
      <c r="A416" s="41"/>
      <c r="B416" s="42"/>
      <c r="C416" s="43"/>
      <c r="D416" s="230" t="s">
        <v>148</v>
      </c>
      <c r="E416" s="43"/>
      <c r="F416" s="231" t="s">
        <v>1013</v>
      </c>
      <c r="G416" s="43"/>
      <c r="H416" s="43"/>
      <c r="I416" s="232"/>
      <c r="J416" s="43"/>
      <c r="K416" s="43"/>
      <c r="L416" s="47"/>
      <c r="M416" s="233"/>
      <c r="N416" s="234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19" t="s">
        <v>148</v>
      </c>
      <c r="AU416" s="19" t="s">
        <v>92</v>
      </c>
    </row>
    <row r="417" s="15" customFormat="1">
      <c r="A417" s="15"/>
      <c r="B417" s="261"/>
      <c r="C417" s="262"/>
      <c r="D417" s="230" t="s">
        <v>151</v>
      </c>
      <c r="E417" s="263" t="s">
        <v>80</v>
      </c>
      <c r="F417" s="264" t="s">
        <v>1015</v>
      </c>
      <c r="G417" s="262"/>
      <c r="H417" s="263" t="s">
        <v>80</v>
      </c>
      <c r="I417" s="265"/>
      <c r="J417" s="262"/>
      <c r="K417" s="262"/>
      <c r="L417" s="266"/>
      <c r="M417" s="267"/>
      <c r="N417" s="268"/>
      <c r="O417" s="268"/>
      <c r="P417" s="268"/>
      <c r="Q417" s="268"/>
      <c r="R417" s="268"/>
      <c r="S417" s="268"/>
      <c r="T417" s="269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0" t="s">
        <v>151</v>
      </c>
      <c r="AU417" s="270" t="s">
        <v>92</v>
      </c>
      <c r="AV417" s="15" t="s">
        <v>90</v>
      </c>
      <c r="AW417" s="15" t="s">
        <v>42</v>
      </c>
      <c r="AX417" s="15" t="s">
        <v>82</v>
      </c>
      <c r="AY417" s="270" t="s">
        <v>139</v>
      </c>
    </row>
    <row r="418" s="13" customFormat="1">
      <c r="A418" s="13"/>
      <c r="B418" s="236"/>
      <c r="C418" s="237"/>
      <c r="D418" s="230" t="s">
        <v>151</v>
      </c>
      <c r="E418" s="238" t="s">
        <v>80</v>
      </c>
      <c r="F418" s="239" t="s">
        <v>1016</v>
      </c>
      <c r="G418" s="237"/>
      <c r="H418" s="240">
        <v>4.6349999999999998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151</v>
      </c>
      <c r="AU418" s="246" t="s">
        <v>92</v>
      </c>
      <c r="AV418" s="13" t="s">
        <v>92</v>
      </c>
      <c r="AW418" s="13" t="s">
        <v>42</v>
      </c>
      <c r="AX418" s="13" t="s">
        <v>90</v>
      </c>
      <c r="AY418" s="246" t="s">
        <v>139</v>
      </c>
    </row>
    <row r="419" s="2" customFormat="1" ht="14.4" customHeight="1">
      <c r="A419" s="41"/>
      <c r="B419" s="42"/>
      <c r="C419" s="217" t="s">
        <v>681</v>
      </c>
      <c r="D419" s="217" t="s">
        <v>142</v>
      </c>
      <c r="E419" s="218" t="s">
        <v>1017</v>
      </c>
      <c r="F419" s="219" t="s">
        <v>1018</v>
      </c>
      <c r="G419" s="220" t="s">
        <v>265</v>
      </c>
      <c r="H419" s="221">
        <v>3</v>
      </c>
      <c r="I419" s="222"/>
      <c r="J419" s="223">
        <f>ROUND(I419*H419,2)</f>
        <v>0</v>
      </c>
      <c r="K419" s="219" t="s">
        <v>145</v>
      </c>
      <c r="L419" s="47"/>
      <c r="M419" s="224" t="s">
        <v>80</v>
      </c>
      <c r="N419" s="225" t="s">
        <v>52</v>
      </c>
      <c r="O419" s="87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28" t="s">
        <v>153</v>
      </c>
      <c r="AT419" s="228" t="s">
        <v>142</v>
      </c>
      <c r="AU419" s="228" t="s">
        <v>92</v>
      </c>
      <c r="AY419" s="19" t="s">
        <v>139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90</v>
      </c>
      <c r="BK419" s="229">
        <f>ROUND(I419*H419,2)</f>
        <v>0</v>
      </c>
      <c r="BL419" s="19" t="s">
        <v>153</v>
      </c>
      <c r="BM419" s="228" t="s">
        <v>1019</v>
      </c>
    </row>
    <row r="420" s="2" customFormat="1">
      <c r="A420" s="41"/>
      <c r="B420" s="42"/>
      <c r="C420" s="43"/>
      <c r="D420" s="230" t="s">
        <v>148</v>
      </c>
      <c r="E420" s="43"/>
      <c r="F420" s="231" t="s">
        <v>1020</v>
      </c>
      <c r="G420" s="43"/>
      <c r="H420" s="43"/>
      <c r="I420" s="232"/>
      <c r="J420" s="43"/>
      <c r="K420" s="43"/>
      <c r="L420" s="47"/>
      <c r="M420" s="233"/>
      <c r="N420" s="23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148</v>
      </c>
      <c r="AU420" s="19" t="s">
        <v>92</v>
      </c>
    </row>
    <row r="421" s="13" customFormat="1">
      <c r="A421" s="13"/>
      <c r="B421" s="236"/>
      <c r="C421" s="237"/>
      <c r="D421" s="230" t="s">
        <v>151</v>
      </c>
      <c r="E421" s="238" t="s">
        <v>80</v>
      </c>
      <c r="F421" s="239" t="s">
        <v>159</v>
      </c>
      <c r="G421" s="237"/>
      <c r="H421" s="240">
        <v>3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151</v>
      </c>
      <c r="AU421" s="246" t="s">
        <v>92</v>
      </c>
      <c r="AV421" s="13" t="s">
        <v>92</v>
      </c>
      <c r="AW421" s="13" t="s">
        <v>42</v>
      </c>
      <c r="AX421" s="13" t="s">
        <v>90</v>
      </c>
      <c r="AY421" s="246" t="s">
        <v>139</v>
      </c>
    </row>
    <row r="422" s="2" customFormat="1" ht="14.4" customHeight="1">
      <c r="A422" s="41"/>
      <c r="B422" s="42"/>
      <c r="C422" s="217" t="s">
        <v>684</v>
      </c>
      <c r="D422" s="217" t="s">
        <v>142</v>
      </c>
      <c r="E422" s="218" t="s">
        <v>1021</v>
      </c>
      <c r="F422" s="219" t="s">
        <v>1022</v>
      </c>
      <c r="G422" s="220" t="s">
        <v>265</v>
      </c>
      <c r="H422" s="221">
        <v>3</v>
      </c>
      <c r="I422" s="222"/>
      <c r="J422" s="223">
        <f>ROUND(I422*H422,2)</f>
        <v>0</v>
      </c>
      <c r="K422" s="219" t="s">
        <v>80</v>
      </c>
      <c r="L422" s="47"/>
      <c r="M422" s="224" t="s">
        <v>80</v>
      </c>
      <c r="N422" s="225" t="s">
        <v>52</v>
      </c>
      <c r="O422" s="87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28" t="s">
        <v>153</v>
      </c>
      <c r="AT422" s="228" t="s">
        <v>142</v>
      </c>
      <c r="AU422" s="228" t="s">
        <v>92</v>
      </c>
      <c r="AY422" s="19" t="s">
        <v>139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19" t="s">
        <v>90</v>
      </c>
      <c r="BK422" s="229">
        <f>ROUND(I422*H422,2)</f>
        <v>0</v>
      </c>
      <c r="BL422" s="19" t="s">
        <v>153</v>
      </c>
      <c r="BM422" s="228" t="s">
        <v>1023</v>
      </c>
    </row>
    <row r="423" s="2" customFormat="1">
      <c r="A423" s="41"/>
      <c r="B423" s="42"/>
      <c r="C423" s="43"/>
      <c r="D423" s="230" t="s">
        <v>148</v>
      </c>
      <c r="E423" s="43"/>
      <c r="F423" s="231" t="s">
        <v>1024</v>
      </c>
      <c r="G423" s="43"/>
      <c r="H423" s="43"/>
      <c r="I423" s="232"/>
      <c r="J423" s="43"/>
      <c r="K423" s="43"/>
      <c r="L423" s="47"/>
      <c r="M423" s="233"/>
      <c r="N423" s="234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19" t="s">
        <v>148</v>
      </c>
      <c r="AU423" s="19" t="s">
        <v>92</v>
      </c>
    </row>
    <row r="424" s="15" customFormat="1">
      <c r="A424" s="15"/>
      <c r="B424" s="261"/>
      <c r="C424" s="262"/>
      <c r="D424" s="230" t="s">
        <v>151</v>
      </c>
      <c r="E424" s="263" t="s">
        <v>80</v>
      </c>
      <c r="F424" s="264" t="s">
        <v>1025</v>
      </c>
      <c r="G424" s="262"/>
      <c r="H424" s="263" t="s">
        <v>80</v>
      </c>
      <c r="I424" s="265"/>
      <c r="J424" s="262"/>
      <c r="K424" s="262"/>
      <c r="L424" s="266"/>
      <c r="M424" s="267"/>
      <c r="N424" s="268"/>
      <c r="O424" s="268"/>
      <c r="P424" s="268"/>
      <c r="Q424" s="268"/>
      <c r="R424" s="268"/>
      <c r="S424" s="268"/>
      <c r="T424" s="269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0" t="s">
        <v>151</v>
      </c>
      <c r="AU424" s="270" t="s">
        <v>92</v>
      </c>
      <c r="AV424" s="15" t="s">
        <v>90</v>
      </c>
      <c r="AW424" s="15" t="s">
        <v>42</v>
      </c>
      <c r="AX424" s="15" t="s">
        <v>82</v>
      </c>
      <c r="AY424" s="270" t="s">
        <v>139</v>
      </c>
    </row>
    <row r="425" s="13" customFormat="1">
      <c r="A425" s="13"/>
      <c r="B425" s="236"/>
      <c r="C425" s="237"/>
      <c r="D425" s="230" t="s">
        <v>151</v>
      </c>
      <c r="E425" s="238" t="s">
        <v>80</v>
      </c>
      <c r="F425" s="239" t="s">
        <v>1026</v>
      </c>
      <c r="G425" s="237"/>
      <c r="H425" s="240">
        <v>3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151</v>
      </c>
      <c r="AU425" s="246" t="s">
        <v>92</v>
      </c>
      <c r="AV425" s="13" t="s">
        <v>92</v>
      </c>
      <c r="AW425" s="13" t="s">
        <v>42</v>
      </c>
      <c r="AX425" s="13" t="s">
        <v>90</v>
      </c>
      <c r="AY425" s="246" t="s">
        <v>139</v>
      </c>
    </row>
    <row r="426" s="2" customFormat="1" ht="14.4" customHeight="1">
      <c r="A426" s="41"/>
      <c r="B426" s="42"/>
      <c r="C426" s="282" t="s">
        <v>690</v>
      </c>
      <c r="D426" s="282" t="s">
        <v>832</v>
      </c>
      <c r="E426" s="283" t="s">
        <v>1027</v>
      </c>
      <c r="F426" s="284" t="s">
        <v>1028</v>
      </c>
      <c r="G426" s="285" t="s">
        <v>434</v>
      </c>
      <c r="H426" s="286">
        <v>1.2</v>
      </c>
      <c r="I426" s="287"/>
      <c r="J426" s="288">
        <f>ROUND(I426*H426,2)</f>
        <v>0</v>
      </c>
      <c r="K426" s="284" t="s">
        <v>80</v>
      </c>
      <c r="L426" s="289"/>
      <c r="M426" s="290" t="s">
        <v>80</v>
      </c>
      <c r="N426" s="291" t="s">
        <v>52</v>
      </c>
      <c r="O426" s="87"/>
      <c r="P426" s="226">
        <f>O426*H426</f>
        <v>0</v>
      </c>
      <c r="Q426" s="226">
        <v>0.001</v>
      </c>
      <c r="R426" s="226">
        <f>Q426*H426</f>
        <v>0.0011999999999999999</v>
      </c>
      <c r="S426" s="226">
        <v>0</v>
      </c>
      <c r="T426" s="227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8" t="s">
        <v>182</v>
      </c>
      <c r="AT426" s="228" t="s">
        <v>832</v>
      </c>
      <c r="AU426" s="228" t="s">
        <v>92</v>
      </c>
      <c r="AY426" s="19" t="s">
        <v>139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19" t="s">
        <v>90</v>
      </c>
      <c r="BK426" s="229">
        <f>ROUND(I426*H426,2)</f>
        <v>0</v>
      </c>
      <c r="BL426" s="19" t="s">
        <v>153</v>
      </c>
      <c r="BM426" s="228" t="s">
        <v>1029</v>
      </c>
    </row>
    <row r="427" s="2" customFormat="1">
      <c r="A427" s="41"/>
      <c r="B427" s="42"/>
      <c r="C427" s="43"/>
      <c r="D427" s="230" t="s">
        <v>148</v>
      </c>
      <c r="E427" s="43"/>
      <c r="F427" s="231" t="s">
        <v>1028</v>
      </c>
      <c r="G427" s="43"/>
      <c r="H427" s="43"/>
      <c r="I427" s="232"/>
      <c r="J427" s="43"/>
      <c r="K427" s="43"/>
      <c r="L427" s="47"/>
      <c r="M427" s="233"/>
      <c r="N427" s="23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19" t="s">
        <v>148</v>
      </c>
      <c r="AU427" s="19" t="s">
        <v>92</v>
      </c>
    </row>
    <row r="428" s="15" customFormat="1">
      <c r="A428" s="15"/>
      <c r="B428" s="261"/>
      <c r="C428" s="262"/>
      <c r="D428" s="230" t="s">
        <v>151</v>
      </c>
      <c r="E428" s="263" t="s">
        <v>80</v>
      </c>
      <c r="F428" s="264" t="s">
        <v>1025</v>
      </c>
      <c r="G428" s="262"/>
      <c r="H428" s="263" t="s">
        <v>80</v>
      </c>
      <c r="I428" s="265"/>
      <c r="J428" s="262"/>
      <c r="K428" s="262"/>
      <c r="L428" s="266"/>
      <c r="M428" s="267"/>
      <c r="N428" s="268"/>
      <c r="O428" s="268"/>
      <c r="P428" s="268"/>
      <c r="Q428" s="268"/>
      <c r="R428" s="268"/>
      <c r="S428" s="268"/>
      <c r="T428" s="26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0" t="s">
        <v>151</v>
      </c>
      <c r="AU428" s="270" t="s">
        <v>92</v>
      </c>
      <c r="AV428" s="15" t="s">
        <v>90</v>
      </c>
      <c r="AW428" s="15" t="s">
        <v>42</v>
      </c>
      <c r="AX428" s="15" t="s">
        <v>82</v>
      </c>
      <c r="AY428" s="270" t="s">
        <v>139</v>
      </c>
    </row>
    <row r="429" s="13" customFormat="1">
      <c r="A429" s="13"/>
      <c r="B429" s="236"/>
      <c r="C429" s="237"/>
      <c r="D429" s="230" t="s">
        <v>151</v>
      </c>
      <c r="E429" s="238" t="s">
        <v>80</v>
      </c>
      <c r="F429" s="239" t="s">
        <v>1030</v>
      </c>
      <c r="G429" s="237"/>
      <c r="H429" s="240">
        <v>1.2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151</v>
      </c>
      <c r="AU429" s="246" t="s">
        <v>92</v>
      </c>
      <c r="AV429" s="13" t="s">
        <v>92</v>
      </c>
      <c r="AW429" s="13" t="s">
        <v>42</v>
      </c>
      <c r="AX429" s="13" t="s">
        <v>90</v>
      </c>
      <c r="AY429" s="246" t="s">
        <v>139</v>
      </c>
    </row>
    <row r="430" s="2" customFormat="1" ht="14.4" customHeight="1">
      <c r="A430" s="41"/>
      <c r="B430" s="42"/>
      <c r="C430" s="217" t="s">
        <v>694</v>
      </c>
      <c r="D430" s="217" t="s">
        <v>142</v>
      </c>
      <c r="E430" s="218" t="s">
        <v>1031</v>
      </c>
      <c r="F430" s="219" t="s">
        <v>1032</v>
      </c>
      <c r="G430" s="220" t="s">
        <v>265</v>
      </c>
      <c r="H430" s="221">
        <v>3</v>
      </c>
      <c r="I430" s="222"/>
      <c r="J430" s="223">
        <f>ROUND(I430*H430,2)</f>
        <v>0</v>
      </c>
      <c r="K430" s="219" t="s">
        <v>145</v>
      </c>
      <c r="L430" s="47"/>
      <c r="M430" s="224" t="s">
        <v>80</v>
      </c>
      <c r="N430" s="225" t="s">
        <v>52</v>
      </c>
      <c r="O430" s="87"/>
      <c r="P430" s="226">
        <f>O430*H430</f>
        <v>0</v>
      </c>
      <c r="Q430" s="226">
        <v>0.0020799999999999998</v>
      </c>
      <c r="R430" s="226">
        <f>Q430*H430</f>
        <v>0.006239999999999999</v>
      </c>
      <c r="S430" s="226">
        <v>0</v>
      </c>
      <c r="T430" s="227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28" t="s">
        <v>153</v>
      </c>
      <c r="AT430" s="228" t="s">
        <v>142</v>
      </c>
      <c r="AU430" s="228" t="s">
        <v>92</v>
      </c>
      <c r="AY430" s="19" t="s">
        <v>139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90</v>
      </c>
      <c r="BK430" s="229">
        <f>ROUND(I430*H430,2)</f>
        <v>0</v>
      </c>
      <c r="BL430" s="19" t="s">
        <v>153</v>
      </c>
      <c r="BM430" s="228" t="s">
        <v>1033</v>
      </c>
    </row>
    <row r="431" s="2" customFormat="1">
      <c r="A431" s="41"/>
      <c r="B431" s="42"/>
      <c r="C431" s="43"/>
      <c r="D431" s="230" t="s">
        <v>148</v>
      </c>
      <c r="E431" s="43"/>
      <c r="F431" s="231" t="s">
        <v>1034</v>
      </c>
      <c r="G431" s="43"/>
      <c r="H431" s="43"/>
      <c r="I431" s="232"/>
      <c r="J431" s="43"/>
      <c r="K431" s="43"/>
      <c r="L431" s="47"/>
      <c r="M431" s="233"/>
      <c r="N431" s="23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148</v>
      </c>
      <c r="AU431" s="19" t="s">
        <v>92</v>
      </c>
    </row>
    <row r="432" s="13" customFormat="1">
      <c r="A432" s="13"/>
      <c r="B432" s="236"/>
      <c r="C432" s="237"/>
      <c r="D432" s="230" t="s">
        <v>151</v>
      </c>
      <c r="E432" s="238" t="s">
        <v>80</v>
      </c>
      <c r="F432" s="239" t="s">
        <v>159</v>
      </c>
      <c r="G432" s="237"/>
      <c r="H432" s="240">
        <v>3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151</v>
      </c>
      <c r="AU432" s="246" t="s">
        <v>92</v>
      </c>
      <c r="AV432" s="13" t="s">
        <v>92</v>
      </c>
      <c r="AW432" s="13" t="s">
        <v>42</v>
      </c>
      <c r="AX432" s="13" t="s">
        <v>90</v>
      </c>
      <c r="AY432" s="246" t="s">
        <v>139</v>
      </c>
    </row>
    <row r="433" s="2" customFormat="1" ht="14.4" customHeight="1">
      <c r="A433" s="41"/>
      <c r="B433" s="42"/>
      <c r="C433" s="282" t="s">
        <v>698</v>
      </c>
      <c r="D433" s="282" t="s">
        <v>832</v>
      </c>
      <c r="E433" s="283" t="s">
        <v>1035</v>
      </c>
      <c r="F433" s="284" t="s">
        <v>1036</v>
      </c>
      <c r="G433" s="285" t="s">
        <v>396</v>
      </c>
      <c r="H433" s="286">
        <v>1.5</v>
      </c>
      <c r="I433" s="287"/>
      <c r="J433" s="288">
        <f>ROUND(I433*H433,2)</f>
        <v>0</v>
      </c>
      <c r="K433" s="284" t="s">
        <v>80</v>
      </c>
      <c r="L433" s="289"/>
      <c r="M433" s="290" t="s">
        <v>80</v>
      </c>
      <c r="N433" s="291" t="s">
        <v>52</v>
      </c>
      <c r="O433" s="87"/>
      <c r="P433" s="226">
        <f>O433*H433</f>
        <v>0</v>
      </c>
      <c r="Q433" s="226">
        <v>0.0011999999999999999</v>
      </c>
      <c r="R433" s="226">
        <f>Q433*H433</f>
        <v>0.0018</v>
      </c>
      <c r="S433" s="226">
        <v>0</v>
      </c>
      <c r="T433" s="227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28" t="s">
        <v>182</v>
      </c>
      <c r="AT433" s="228" t="s">
        <v>832</v>
      </c>
      <c r="AU433" s="228" t="s">
        <v>92</v>
      </c>
      <c r="AY433" s="19" t="s">
        <v>139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90</v>
      </c>
      <c r="BK433" s="229">
        <f>ROUND(I433*H433,2)</f>
        <v>0</v>
      </c>
      <c r="BL433" s="19" t="s">
        <v>153</v>
      </c>
      <c r="BM433" s="228" t="s">
        <v>1037</v>
      </c>
    </row>
    <row r="434" s="2" customFormat="1">
      <c r="A434" s="41"/>
      <c r="B434" s="42"/>
      <c r="C434" s="43"/>
      <c r="D434" s="230" t="s">
        <v>148</v>
      </c>
      <c r="E434" s="43"/>
      <c r="F434" s="231" t="s">
        <v>1038</v>
      </c>
      <c r="G434" s="43"/>
      <c r="H434" s="43"/>
      <c r="I434" s="232"/>
      <c r="J434" s="43"/>
      <c r="K434" s="43"/>
      <c r="L434" s="47"/>
      <c r="M434" s="233"/>
      <c r="N434" s="234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19" t="s">
        <v>148</v>
      </c>
      <c r="AU434" s="19" t="s">
        <v>92</v>
      </c>
    </row>
    <row r="435" s="13" customFormat="1">
      <c r="A435" s="13"/>
      <c r="B435" s="236"/>
      <c r="C435" s="237"/>
      <c r="D435" s="230" t="s">
        <v>151</v>
      </c>
      <c r="E435" s="238" t="s">
        <v>80</v>
      </c>
      <c r="F435" s="239" t="s">
        <v>1039</v>
      </c>
      <c r="G435" s="237"/>
      <c r="H435" s="240">
        <v>1.5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151</v>
      </c>
      <c r="AU435" s="246" t="s">
        <v>92</v>
      </c>
      <c r="AV435" s="13" t="s">
        <v>92</v>
      </c>
      <c r="AW435" s="13" t="s">
        <v>42</v>
      </c>
      <c r="AX435" s="13" t="s">
        <v>90</v>
      </c>
      <c r="AY435" s="246" t="s">
        <v>139</v>
      </c>
    </row>
    <row r="436" s="2" customFormat="1" ht="14.4" customHeight="1">
      <c r="A436" s="41"/>
      <c r="B436" s="42"/>
      <c r="C436" s="217" t="s">
        <v>702</v>
      </c>
      <c r="D436" s="217" t="s">
        <v>142</v>
      </c>
      <c r="E436" s="218" t="s">
        <v>1040</v>
      </c>
      <c r="F436" s="219" t="s">
        <v>1041</v>
      </c>
      <c r="G436" s="220" t="s">
        <v>330</v>
      </c>
      <c r="H436" s="221">
        <v>3</v>
      </c>
      <c r="I436" s="222"/>
      <c r="J436" s="223">
        <f>ROUND(I436*H436,2)</f>
        <v>0</v>
      </c>
      <c r="K436" s="219" t="s">
        <v>145</v>
      </c>
      <c r="L436" s="47"/>
      <c r="M436" s="224" t="s">
        <v>80</v>
      </c>
      <c r="N436" s="225" t="s">
        <v>52</v>
      </c>
      <c r="O436" s="87"/>
      <c r="P436" s="226">
        <f>O436*H436</f>
        <v>0</v>
      </c>
      <c r="Q436" s="226">
        <v>0</v>
      </c>
      <c r="R436" s="226">
        <f>Q436*H436</f>
        <v>0</v>
      </c>
      <c r="S436" s="226">
        <v>0</v>
      </c>
      <c r="T436" s="227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28" t="s">
        <v>153</v>
      </c>
      <c r="AT436" s="228" t="s">
        <v>142</v>
      </c>
      <c r="AU436" s="228" t="s">
        <v>92</v>
      </c>
      <c r="AY436" s="19" t="s">
        <v>139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19" t="s">
        <v>90</v>
      </c>
      <c r="BK436" s="229">
        <f>ROUND(I436*H436,2)</f>
        <v>0</v>
      </c>
      <c r="BL436" s="19" t="s">
        <v>153</v>
      </c>
      <c r="BM436" s="228" t="s">
        <v>1042</v>
      </c>
    </row>
    <row r="437" s="2" customFormat="1">
      <c r="A437" s="41"/>
      <c r="B437" s="42"/>
      <c r="C437" s="43"/>
      <c r="D437" s="230" t="s">
        <v>148</v>
      </c>
      <c r="E437" s="43"/>
      <c r="F437" s="231" t="s">
        <v>1043</v>
      </c>
      <c r="G437" s="43"/>
      <c r="H437" s="43"/>
      <c r="I437" s="232"/>
      <c r="J437" s="43"/>
      <c r="K437" s="43"/>
      <c r="L437" s="47"/>
      <c r="M437" s="233"/>
      <c r="N437" s="234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148</v>
      </c>
      <c r="AU437" s="19" t="s">
        <v>92</v>
      </c>
    </row>
    <row r="438" s="13" customFormat="1">
      <c r="A438" s="13"/>
      <c r="B438" s="236"/>
      <c r="C438" s="237"/>
      <c r="D438" s="230" t="s">
        <v>151</v>
      </c>
      <c r="E438" s="238" t="s">
        <v>80</v>
      </c>
      <c r="F438" s="239" t="s">
        <v>1044</v>
      </c>
      <c r="G438" s="237"/>
      <c r="H438" s="240">
        <v>3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151</v>
      </c>
      <c r="AU438" s="246" t="s">
        <v>92</v>
      </c>
      <c r="AV438" s="13" t="s">
        <v>92</v>
      </c>
      <c r="AW438" s="13" t="s">
        <v>42</v>
      </c>
      <c r="AX438" s="13" t="s">
        <v>90</v>
      </c>
      <c r="AY438" s="246" t="s">
        <v>139</v>
      </c>
    </row>
    <row r="439" s="2" customFormat="1" ht="14.4" customHeight="1">
      <c r="A439" s="41"/>
      <c r="B439" s="42"/>
      <c r="C439" s="282" t="s">
        <v>706</v>
      </c>
      <c r="D439" s="282" t="s">
        <v>832</v>
      </c>
      <c r="E439" s="283" t="s">
        <v>1045</v>
      </c>
      <c r="F439" s="284" t="s">
        <v>1046</v>
      </c>
      <c r="G439" s="285" t="s">
        <v>351</v>
      </c>
      <c r="H439" s="286">
        <v>0.29999999999999999</v>
      </c>
      <c r="I439" s="287"/>
      <c r="J439" s="288">
        <f>ROUND(I439*H439,2)</f>
        <v>0</v>
      </c>
      <c r="K439" s="284" t="s">
        <v>145</v>
      </c>
      <c r="L439" s="289"/>
      <c r="M439" s="290" t="s">
        <v>80</v>
      </c>
      <c r="N439" s="291" t="s">
        <v>52</v>
      </c>
      <c r="O439" s="87"/>
      <c r="P439" s="226">
        <f>O439*H439</f>
        <v>0</v>
      </c>
      <c r="Q439" s="226">
        <v>0.20000000000000001</v>
      </c>
      <c r="R439" s="226">
        <f>Q439*H439</f>
        <v>0.059999999999999998</v>
      </c>
      <c r="S439" s="226">
        <v>0</v>
      </c>
      <c r="T439" s="227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28" t="s">
        <v>182</v>
      </c>
      <c r="AT439" s="228" t="s">
        <v>832</v>
      </c>
      <c r="AU439" s="228" t="s">
        <v>92</v>
      </c>
      <c r="AY439" s="19" t="s">
        <v>139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9" t="s">
        <v>90</v>
      </c>
      <c r="BK439" s="229">
        <f>ROUND(I439*H439,2)</f>
        <v>0</v>
      </c>
      <c r="BL439" s="19" t="s">
        <v>153</v>
      </c>
      <c r="BM439" s="228" t="s">
        <v>1047</v>
      </c>
    </row>
    <row r="440" s="2" customFormat="1">
      <c r="A440" s="41"/>
      <c r="B440" s="42"/>
      <c r="C440" s="43"/>
      <c r="D440" s="230" t="s">
        <v>148</v>
      </c>
      <c r="E440" s="43"/>
      <c r="F440" s="231" t="s">
        <v>1046</v>
      </c>
      <c r="G440" s="43"/>
      <c r="H440" s="43"/>
      <c r="I440" s="232"/>
      <c r="J440" s="43"/>
      <c r="K440" s="43"/>
      <c r="L440" s="47"/>
      <c r="M440" s="233"/>
      <c r="N440" s="23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19" t="s">
        <v>148</v>
      </c>
      <c r="AU440" s="19" t="s">
        <v>92</v>
      </c>
    </row>
    <row r="441" s="13" customFormat="1">
      <c r="A441" s="13"/>
      <c r="B441" s="236"/>
      <c r="C441" s="237"/>
      <c r="D441" s="230" t="s">
        <v>151</v>
      </c>
      <c r="E441" s="238" t="s">
        <v>80</v>
      </c>
      <c r="F441" s="239" t="s">
        <v>1048</v>
      </c>
      <c r="G441" s="237"/>
      <c r="H441" s="240">
        <v>0.29999999999999999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6" t="s">
        <v>151</v>
      </c>
      <c r="AU441" s="246" t="s">
        <v>92</v>
      </c>
      <c r="AV441" s="13" t="s">
        <v>92</v>
      </c>
      <c r="AW441" s="13" t="s">
        <v>42</v>
      </c>
      <c r="AX441" s="13" t="s">
        <v>90</v>
      </c>
      <c r="AY441" s="246" t="s">
        <v>139</v>
      </c>
    </row>
    <row r="442" s="2" customFormat="1" ht="14.4" customHeight="1">
      <c r="A442" s="41"/>
      <c r="B442" s="42"/>
      <c r="C442" s="217" t="s">
        <v>712</v>
      </c>
      <c r="D442" s="217" t="s">
        <v>142</v>
      </c>
      <c r="E442" s="218" t="s">
        <v>1049</v>
      </c>
      <c r="F442" s="219" t="s">
        <v>1050</v>
      </c>
      <c r="G442" s="220" t="s">
        <v>380</v>
      </c>
      <c r="H442" s="221">
        <v>0.001</v>
      </c>
      <c r="I442" s="222"/>
      <c r="J442" s="223">
        <f>ROUND(I442*H442,2)</f>
        <v>0</v>
      </c>
      <c r="K442" s="219" t="s">
        <v>145</v>
      </c>
      <c r="L442" s="47"/>
      <c r="M442" s="224" t="s">
        <v>80</v>
      </c>
      <c r="N442" s="225" t="s">
        <v>52</v>
      </c>
      <c r="O442" s="87"/>
      <c r="P442" s="226">
        <f>O442*H442</f>
        <v>0</v>
      </c>
      <c r="Q442" s="226">
        <v>0</v>
      </c>
      <c r="R442" s="226">
        <f>Q442*H442</f>
        <v>0</v>
      </c>
      <c r="S442" s="226">
        <v>0</v>
      </c>
      <c r="T442" s="227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28" t="s">
        <v>153</v>
      </c>
      <c r="AT442" s="228" t="s">
        <v>142</v>
      </c>
      <c r="AU442" s="228" t="s">
        <v>92</v>
      </c>
      <c r="AY442" s="19" t="s">
        <v>139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9" t="s">
        <v>90</v>
      </c>
      <c r="BK442" s="229">
        <f>ROUND(I442*H442,2)</f>
        <v>0</v>
      </c>
      <c r="BL442" s="19" t="s">
        <v>153</v>
      </c>
      <c r="BM442" s="228" t="s">
        <v>1051</v>
      </c>
    </row>
    <row r="443" s="2" customFormat="1">
      <c r="A443" s="41"/>
      <c r="B443" s="42"/>
      <c r="C443" s="43"/>
      <c r="D443" s="230" t="s">
        <v>148</v>
      </c>
      <c r="E443" s="43"/>
      <c r="F443" s="231" t="s">
        <v>1052</v>
      </c>
      <c r="G443" s="43"/>
      <c r="H443" s="43"/>
      <c r="I443" s="232"/>
      <c r="J443" s="43"/>
      <c r="K443" s="43"/>
      <c r="L443" s="47"/>
      <c r="M443" s="233"/>
      <c r="N443" s="23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9" t="s">
        <v>148</v>
      </c>
      <c r="AU443" s="19" t="s">
        <v>92</v>
      </c>
    </row>
    <row r="444" s="13" customFormat="1">
      <c r="A444" s="13"/>
      <c r="B444" s="236"/>
      <c r="C444" s="237"/>
      <c r="D444" s="230" t="s">
        <v>151</v>
      </c>
      <c r="E444" s="238" t="s">
        <v>80</v>
      </c>
      <c r="F444" s="239" t="s">
        <v>1053</v>
      </c>
      <c r="G444" s="237"/>
      <c r="H444" s="240">
        <v>0.001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151</v>
      </c>
      <c r="AU444" s="246" t="s">
        <v>92</v>
      </c>
      <c r="AV444" s="13" t="s">
        <v>92</v>
      </c>
      <c r="AW444" s="13" t="s">
        <v>42</v>
      </c>
      <c r="AX444" s="13" t="s">
        <v>90</v>
      </c>
      <c r="AY444" s="246" t="s">
        <v>139</v>
      </c>
    </row>
    <row r="445" s="2" customFormat="1" ht="14.4" customHeight="1">
      <c r="A445" s="41"/>
      <c r="B445" s="42"/>
      <c r="C445" s="282" t="s">
        <v>715</v>
      </c>
      <c r="D445" s="282" t="s">
        <v>832</v>
      </c>
      <c r="E445" s="283" t="s">
        <v>1054</v>
      </c>
      <c r="F445" s="284" t="s">
        <v>1055</v>
      </c>
      <c r="G445" s="285" t="s">
        <v>265</v>
      </c>
      <c r="H445" s="286">
        <v>15</v>
      </c>
      <c r="I445" s="287"/>
      <c r="J445" s="288">
        <f>ROUND(I445*H445,2)</f>
        <v>0</v>
      </c>
      <c r="K445" s="284" t="s">
        <v>80</v>
      </c>
      <c r="L445" s="289"/>
      <c r="M445" s="290" t="s">
        <v>80</v>
      </c>
      <c r="N445" s="291" t="s">
        <v>52</v>
      </c>
      <c r="O445" s="87"/>
      <c r="P445" s="226">
        <f>O445*H445</f>
        <v>0</v>
      </c>
      <c r="Q445" s="226">
        <v>0.002</v>
      </c>
      <c r="R445" s="226">
        <f>Q445*H445</f>
        <v>0.029999999999999999</v>
      </c>
      <c r="S445" s="226">
        <v>0</v>
      </c>
      <c r="T445" s="227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28" t="s">
        <v>182</v>
      </c>
      <c r="AT445" s="228" t="s">
        <v>832</v>
      </c>
      <c r="AU445" s="228" t="s">
        <v>92</v>
      </c>
      <c r="AY445" s="19" t="s">
        <v>139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90</v>
      </c>
      <c r="BK445" s="229">
        <f>ROUND(I445*H445,2)</f>
        <v>0</v>
      </c>
      <c r="BL445" s="19" t="s">
        <v>153</v>
      </c>
      <c r="BM445" s="228" t="s">
        <v>1056</v>
      </c>
    </row>
    <row r="446" s="2" customFormat="1">
      <c r="A446" s="41"/>
      <c r="B446" s="42"/>
      <c r="C446" s="43"/>
      <c r="D446" s="230" t="s">
        <v>148</v>
      </c>
      <c r="E446" s="43"/>
      <c r="F446" s="231" t="s">
        <v>1055</v>
      </c>
      <c r="G446" s="43"/>
      <c r="H446" s="43"/>
      <c r="I446" s="232"/>
      <c r="J446" s="43"/>
      <c r="K446" s="43"/>
      <c r="L446" s="47"/>
      <c r="M446" s="233"/>
      <c r="N446" s="23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19" t="s">
        <v>148</v>
      </c>
      <c r="AU446" s="19" t="s">
        <v>92</v>
      </c>
    </row>
    <row r="447" s="13" customFormat="1">
      <c r="A447" s="13"/>
      <c r="B447" s="236"/>
      <c r="C447" s="237"/>
      <c r="D447" s="230" t="s">
        <v>151</v>
      </c>
      <c r="E447" s="238" t="s">
        <v>80</v>
      </c>
      <c r="F447" s="239" t="s">
        <v>1057</v>
      </c>
      <c r="G447" s="237"/>
      <c r="H447" s="240">
        <v>15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6" t="s">
        <v>151</v>
      </c>
      <c r="AU447" s="246" t="s">
        <v>92</v>
      </c>
      <c r="AV447" s="13" t="s">
        <v>92</v>
      </c>
      <c r="AW447" s="13" t="s">
        <v>42</v>
      </c>
      <c r="AX447" s="13" t="s">
        <v>90</v>
      </c>
      <c r="AY447" s="246" t="s">
        <v>139</v>
      </c>
    </row>
    <row r="448" s="2" customFormat="1" ht="14.4" customHeight="1">
      <c r="A448" s="41"/>
      <c r="B448" s="42"/>
      <c r="C448" s="217" t="s">
        <v>718</v>
      </c>
      <c r="D448" s="217" t="s">
        <v>142</v>
      </c>
      <c r="E448" s="218" t="s">
        <v>1058</v>
      </c>
      <c r="F448" s="219" t="s">
        <v>1059</v>
      </c>
      <c r="G448" s="220" t="s">
        <v>351</v>
      </c>
      <c r="H448" s="221">
        <v>0.75</v>
      </c>
      <c r="I448" s="222"/>
      <c r="J448" s="223">
        <f>ROUND(I448*H448,2)</f>
        <v>0</v>
      </c>
      <c r="K448" s="219" t="s">
        <v>145</v>
      </c>
      <c r="L448" s="47"/>
      <c r="M448" s="224" t="s">
        <v>80</v>
      </c>
      <c r="N448" s="225" t="s">
        <v>52</v>
      </c>
      <c r="O448" s="87"/>
      <c r="P448" s="226">
        <f>O448*H448</f>
        <v>0</v>
      </c>
      <c r="Q448" s="226">
        <v>0</v>
      </c>
      <c r="R448" s="226">
        <f>Q448*H448</f>
        <v>0</v>
      </c>
      <c r="S448" s="226">
        <v>0</v>
      </c>
      <c r="T448" s="227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28" t="s">
        <v>153</v>
      </c>
      <c r="AT448" s="228" t="s">
        <v>142</v>
      </c>
      <c r="AU448" s="228" t="s">
        <v>92</v>
      </c>
      <c r="AY448" s="19" t="s">
        <v>139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9" t="s">
        <v>90</v>
      </c>
      <c r="BK448" s="229">
        <f>ROUND(I448*H448,2)</f>
        <v>0</v>
      </c>
      <c r="BL448" s="19" t="s">
        <v>153</v>
      </c>
      <c r="BM448" s="228" t="s">
        <v>1060</v>
      </c>
    </row>
    <row r="449" s="2" customFormat="1">
      <c r="A449" s="41"/>
      <c r="B449" s="42"/>
      <c r="C449" s="43"/>
      <c r="D449" s="230" t="s">
        <v>148</v>
      </c>
      <c r="E449" s="43"/>
      <c r="F449" s="231" t="s">
        <v>1061</v>
      </c>
      <c r="G449" s="43"/>
      <c r="H449" s="43"/>
      <c r="I449" s="232"/>
      <c r="J449" s="43"/>
      <c r="K449" s="43"/>
      <c r="L449" s="47"/>
      <c r="M449" s="233"/>
      <c r="N449" s="234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9" t="s">
        <v>148</v>
      </c>
      <c r="AU449" s="19" t="s">
        <v>92</v>
      </c>
    </row>
    <row r="450" s="13" customFormat="1">
      <c r="A450" s="13"/>
      <c r="B450" s="236"/>
      <c r="C450" s="237"/>
      <c r="D450" s="230" t="s">
        <v>151</v>
      </c>
      <c r="E450" s="238" t="s">
        <v>80</v>
      </c>
      <c r="F450" s="239" t="s">
        <v>1062</v>
      </c>
      <c r="G450" s="237"/>
      <c r="H450" s="240">
        <v>0.75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151</v>
      </c>
      <c r="AU450" s="246" t="s">
        <v>92</v>
      </c>
      <c r="AV450" s="13" t="s">
        <v>92</v>
      </c>
      <c r="AW450" s="13" t="s">
        <v>42</v>
      </c>
      <c r="AX450" s="13" t="s">
        <v>90</v>
      </c>
      <c r="AY450" s="246" t="s">
        <v>139</v>
      </c>
    </row>
    <row r="451" s="2" customFormat="1" ht="14.4" customHeight="1">
      <c r="A451" s="41"/>
      <c r="B451" s="42"/>
      <c r="C451" s="282" t="s">
        <v>721</v>
      </c>
      <c r="D451" s="282" t="s">
        <v>832</v>
      </c>
      <c r="E451" s="283" t="s">
        <v>1063</v>
      </c>
      <c r="F451" s="284" t="s">
        <v>1064</v>
      </c>
      <c r="G451" s="285" t="s">
        <v>351</v>
      </c>
      <c r="H451" s="286">
        <v>0.75</v>
      </c>
      <c r="I451" s="287"/>
      <c r="J451" s="288">
        <f>ROUND(I451*H451,2)</f>
        <v>0</v>
      </c>
      <c r="K451" s="284" t="s">
        <v>145</v>
      </c>
      <c r="L451" s="289"/>
      <c r="M451" s="290" t="s">
        <v>80</v>
      </c>
      <c r="N451" s="291" t="s">
        <v>52</v>
      </c>
      <c r="O451" s="87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28" t="s">
        <v>182</v>
      </c>
      <c r="AT451" s="228" t="s">
        <v>832</v>
      </c>
      <c r="AU451" s="228" t="s">
        <v>92</v>
      </c>
      <c r="AY451" s="19" t="s">
        <v>139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9" t="s">
        <v>90</v>
      </c>
      <c r="BK451" s="229">
        <f>ROUND(I451*H451,2)</f>
        <v>0</v>
      </c>
      <c r="BL451" s="19" t="s">
        <v>153</v>
      </c>
      <c r="BM451" s="228" t="s">
        <v>1065</v>
      </c>
    </row>
    <row r="452" s="2" customFormat="1">
      <c r="A452" s="41"/>
      <c r="B452" s="42"/>
      <c r="C452" s="43"/>
      <c r="D452" s="230" t="s">
        <v>148</v>
      </c>
      <c r="E452" s="43"/>
      <c r="F452" s="231" t="s">
        <v>1064</v>
      </c>
      <c r="G452" s="43"/>
      <c r="H452" s="43"/>
      <c r="I452" s="232"/>
      <c r="J452" s="43"/>
      <c r="K452" s="43"/>
      <c r="L452" s="47"/>
      <c r="M452" s="233"/>
      <c r="N452" s="23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19" t="s">
        <v>148</v>
      </c>
      <c r="AU452" s="19" t="s">
        <v>92</v>
      </c>
    </row>
    <row r="453" s="13" customFormat="1">
      <c r="A453" s="13"/>
      <c r="B453" s="236"/>
      <c r="C453" s="237"/>
      <c r="D453" s="230" t="s">
        <v>151</v>
      </c>
      <c r="E453" s="238" t="s">
        <v>80</v>
      </c>
      <c r="F453" s="239" t="s">
        <v>1066</v>
      </c>
      <c r="G453" s="237"/>
      <c r="H453" s="240">
        <v>0.75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151</v>
      </c>
      <c r="AU453" s="246" t="s">
        <v>92</v>
      </c>
      <c r="AV453" s="13" t="s">
        <v>92</v>
      </c>
      <c r="AW453" s="13" t="s">
        <v>42</v>
      </c>
      <c r="AX453" s="13" t="s">
        <v>90</v>
      </c>
      <c r="AY453" s="246" t="s">
        <v>139</v>
      </c>
    </row>
    <row r="454" s="2" customFormat="1" ht="14.4" customHeight="1">
      <c r="A454" s="41"/>
      <c r="B454" s="42"/>
      <c r="C454" s="217" t="s">
        <v>726</v>
      </c>
      <c r="D454" s="217" t="s">
        <v>142</v>
      </c>
      <c r="E454" s="218" t="s">
        <v>1067</v>
      </c>
      <c r="F454" s="219" t="s">
        <v>1068</v>
      </c>
      <c r="G454" s="220" t="s">
        <v>330</v>
      </c>
      <c r="H454" s="221">
        <v>3</v>
      </c>
      <c r="I454" s="222"/>
      <c r="J454" s="223">
        <f>ROUND(I454*H454,2)</f>
        <v>0</v>
      </c>
      <c r="K454" s="219" t="s">
        <v>145</v>
      </c>
      <c r="L454" s="47"/>
      <c r="M454" s="224" t="s">
        <v>80</v>
      </c>
      <c r="N454" s="225" t="s">
        <v>52</v>
      </c>
      <c r="O454" s="87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28" t="s">
        <v>153</v>
      </c>
      <c r="AT454" s="228" t="s">
        <v>142</v>
      </c>
      <c r="AU454" s="228" t="s">
        <v>92</v>
      </c>
      <c r="AY454" s="19" t="s">
        <v>139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9" t="s">
        <v>90</v>
      </c>
      <c r="BK454" s="229">
        <f>ROUND(I454*H454,2)</f>
        <v>0</v>
      </c>
      <c r="BL454" s="19" t="s">
        <v>153</v>
      </c>
      <c r="BM454" s="228" t="s">
        <v>1069</v>
      </c>
    </row>
    <row r="455" s="2" customFormat="1">
      <c r="A455" s="41"/>
      <c r="B455" s="42"/>
      <c r="C455" s="43"/>
      <c r="D455" s="230" t="s">
        <v>148</v>
      </c>
      <c r="E455" s="43"/>
      <c r="F455" s="231" t="s">
        <v>1070</v>
      </c>
      <c r="G455" s="43"/>
      <c r="H455" s="43"/>
      <c r="I455" s="232"/>
      <c r="J455" s="43"/>
      <c r="K455" s="43"/>
      <c r="L455" s="47"/>
      <c r="M455" s="233"/>
      <c r="N455" s="23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9" t="s">
        <v>148</v>
      </c>
      <c r="AU455" s="19" t="s">
        <v>92</v>
      </c>
    </row>
    <row r="456" s="13" customFormat="1">
      <c r="A456" s="13"/>
      <c r="B456" s="236"/>
      <c r="C456" s="237"/>
      <c r="D456" s="230" t="s">
        <v>151</v>
      </c>
      <c r="E456" s="238" t="s">
        <v>80</v>
      </c>
      <c r="F456" s="239" t="s">
        <v>1071</v>
      </c>
      <c r="G456" s="237"/>
      <c r="H456" s="240">
        <v>3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151</v>
      </c>
      <c r="AU456" s="246" t="s">
        <v>92</v>
      </c>
      <c r="AV456" s="13" t="s">
        <v>92</v>
      </c>
      <c r="AW456" s="13" t="s">
        <v>42</v>
      </c>
      <c r="AX456" s="13" t="s">
        <v>90</v>
      </c>
      <c r="AY456" s="246" t="s">
        <v>139</v>
      </c>
    </row>
    <row r="457" s="2" customFormat="1" ht="14.4" customHeight="1">
      <c r="A457" s="41"/>
      <c r="B457" s="42"/>
      <c r="C457" s="217" t="s">
        <v>735</v>
      </c>
      <c r="D457" s="217" t="s">
        <v>142</v>
      </c>
      <c r="E457" s="218" t="s">
        <v>1072</v>
      </c>
      <c r="F457" s="219" t="s">
        <v>1073</v>
      </c>
      <c r="G457" s="220" t="s">
        <v>351</v>
      </c>
      <c r="H457" s="221">
        <v>0.75</v>
      </c>
      <c r="I457" s="222"/>
      <c r="J457" s="223">
        <f>ROUND(I457*H457,2)</f>
        <v>0</v>
      </c>
      <c r="K457" s="219" t="s">
        <v>145</v>
      </c>
      <c r="L457" s="47"/>
      <c r="M457" s="224" t="s">
        <v>80</v>
      </c>
      <c r="N457" s="225" t="s">
        <v>52</v>
      </c>
      <c r="O457" s="87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8" t="s">
        <v>153</v>
      </c>
      <c r="AT457" s="228" t="s">
        <v>142</v>
      </c>
      <c r="AU457" s="228" t="s">
        <v>92</v>
      </c>
      <c r="AY457" s="19" t="s">
        <v>139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90</v>
      </c>
      <c r="BK457" s="229">
        <f>ROUND(I457*H457,2)</f>
        <v>0</v>
      </c>
      <c r="BL457" s="19" t="s">
        <v>153</v>
      </c>
      <c r="BM457" s="228" t="s">
        <v>1074</v>
      </c>
    </row>
    <row r="458" s="2" customFormat="1">
      <c r="A458" s="41"/>
      <c r="B458" s="42"/>
      <c r="C458" s="43"/>
      <c r="D458" s="230" t="s">
        <v>148</v>
      </c>
      <c r="E458" s="43"/>
      <c r="F458" s="231" t="s">
        <v>1075</v>
      </c>
      <c r="G458" s="43"/>
      <c r="H458" s="43"/>
      <c r="I458" s="232"/>
      <c r="J458" s="43"/>
      <c r="K458" s="43"/>
      <c r="L458" s="47"/>
      <c r="M458" s="233"/>
      <c r="N458" s="23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148</v>
      </c>
      <c r="AU458" s="19" t="s">
        <v>92</v>
      </c>
    </row>
    <row r="459" s="13" customFormat="1">
      <c r="A459" s="13"/>
      <c r="B459" s="236"/>
      <c r="C459" s="237"/>
      <c r="D459" s="230" t="s">
        <v>151</v>
      </c>
      <c r="E459" s="238" t="s">
        <v>80</v>
      </c>
      <c r="F459" s="239" t="s">
        <v>1066</v>
      </c>
      <c r="G459" s="237"/>
      <c r="H459" s="240">
        <v>0.75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151</v>
      </c>
      <c r="AU459" s="246" t="s">
        <v>92</v>
      </c>
      <c r="AV459" s="13" t="s">
        <v>92</v>
      </c>
      <c r="AW459" s="13" t="s">
        <v>42</v>
      </c>
      <c r="AX459" s="13" t="s">
        <v>90</v>
      </c>
      <c r="AY459" s="246" t="s">
        <v>139</v>
      </c>
    </row>
    <row r="460" s="2" customFormat="1" ht="14.4" customHeight="1">
      <c r="A460" s="41"/>
      <c r="B460" s="42"/>
      <c r="C460" s="217" t="s">
        <v>743</v>
      </c>
      <c r="D460" s="217" t="s">
        <v>142</v>
      </c>
      <c r="E460" s="218" t="s">
        <v>1076</v>
      </c>
      <c r="F460" s="219" t="s">
        <v>1077</v>
      </c>
      <c r="G460" s="220" t="s">
        <v>351</v>
      </c>
      <c r="H460" s="221">
        <v>3</v>
      </c>
      <c r="I460" s="222"/>
      <c r="J460" s="223">
        <f>ROUND(I460*H460,2)</f>
        <v>0</v>
      </c>
      <c r="K460" s="219" t="s">
        <v>145</v>
      </c>
      <c r="L460" s="47"/>
      <c r="M460" s="224" t="s">
        <v>80</v>
      </c>
      <c r="N460" s="225" t="s">
        <v>52</v>
      </c>
      <c r="O460" s="87"/>
      <c r="P460" s="226">
        <f>O460*H460</f>
        <v>0</v>
      </c>
      <c r="Q460" s="226">
        <v>0</v>
      </c>
      <c r="R460" s="226">
        <f>Q460*H460</f>
        <v>0</v>
      </c>
      <c r="S460" s="226">
        <v>0</v>
      </c>
      <c r="T460" s="22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28" t="s">
        <v>153</v>
      </c>
      <c r="AT460" s="228" t="s">
        <v>142</v>
      </c>
      <c r="AU460" s="228" t="s">
        <v>92</v>
      </c>
      <c r="AY460" s="19" t="s">
        <v>139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19" t="s">
        <v>90</v>
      </c>
      <c r="BK460" s="229">
        <f>ROUND(I460*H460,2)</f>
        <v>0</v>
      </c>
      <c r="BL460" s="19" t="s">
        <v>153</v>
      </c>
      <c r="BM460" s="228" t="s">
        <v>1078</v>
      </c>
    </row>
    <row r="461" s="2" customFormat="1">
      <c r="A461" s="41"/>
      <c r="B461" s="42"/>
      <c r="C461" s="43"/>
      <c r="D461" s="230" t="s">
        <v>148</v>
      </c>
      <c r="E461" s="43"/>
      <c r="F461" s="231" t="s">
        <v>1079</v>
      </c>
      <c r="G461" s="43"/>
      <c r="H461" s="43"/>
      <c r="I461" s="232"/>
      <c r="J461" s="43"/>
      <c r="K461" s="43"/>
      <c r="L461" s="47"/>
      <c r="M461" s="233"/>
      <c r="N461" s="23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19" t="s">
        <v>148</v>
      </c>
      <c r="AU461" s="19" t="s">
        <v>92</v>
      </c>
    </row>
    <row r="462" s="13" customFormat="1">
      <c r="A462" s="13"/>
      <c r="B462" s="236"/>
      <c r="C462" s="237"/>
      <c r="D462" s="230" t="s">
        <v>151</v>
      </c>
      <c r="E462" s="238" t="s">
        <v>80</v>
      </c>
      <c r="F462" s="239" t="s">
        <v>1080</v>
      </c>
      <c r="G462" s="237"/>
      <c r="H462" s="240">
        <v>3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151</v>
      </c>
      <c r="AU462" s="246" t="s">
        <v>92</v>
      </c>
      <c r="AV462" s="13" t="s">
        <v>92</v>
      </c>
      <c r="AW462" s="13" t="s">
        <v>42</v>
      </c>
      <c r="AX462" s="13" t="s">
        <v>90</v>
      </c>
      <c r="AY462" s="246" t="s">
        <v>139</v>
      </c>
    </row>
    <row r="463" s="12" customFormat="1" ht="22.8" customHeight="1">
      <c r="A463" s="12"/>
      <c r="B463" s="201"/>
      <c r="C463" s="202"/>
      <c r="D463" s="203" t="s">
        <v>81</v>
      </c>
      <c r="E463" s="215" t="s">
        <v>92</v>
      </c>
      <c r="F463" s="215" t="s">
        <v>1081</v>
      </c>
      <c r="G463" s="202"/>
      <c r="H463" s="202"/>
      <c r="I463" s="205"/>
      <c r="J463" s="216">
        <f>BK463</f>
        <v>0</v>
      </c>
      <c r="K463" s="202"/>
      <c r="L463" s="207"/>
      <c r="M463" s="208"/>
      <c r="N463" s="209"/>
      <c r="O463" s="209"/>
      <c r="P463" s="210">
        <f>SUM(P464:P486)</f>
        <v>0</v>
      </c>
      <c r="Q463" s="209"/>
      <c r="R463" s="210">
        <f>SUM(R464:R486)</f>
        <v>37.417579079999996</v>
      </c>
      <c r="S463" s="209"/>
      <c r="T463" s="211">
        <f>SUM(T464:T486)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2" t="s">
        <v>90</v>
      </c>
      <c r="AT463" s="213" t="s">
        <v>81</v>
      </c>
      <c r="AU463" s="213" t="s">
        <v>90</v>
      </c>
      <c r="AY463" s="212" t="s">
        <v>139</v>
      </c>
      <c r="BK463" s="214">
        <f>SUM(BK464:BK486)</f>
        <v>0</v>
      </c>
    </row>
    <row r="464" s="2" customFormat="1" ht="14.4" customHeight="1">
      <c r="A464" s="41"/>
      <c r="B464" s="42"/>
      <c r="C464" s="217" t="s">
        <v>1082</v>
      </c>
      <c r="D464" s="217" t="s">
        <v>142</v>
      </c>
      <c r="E464" s="218" t="s">
        <v>1083</v>
      </c>
      <c r="F464" s="219" t="s">
        <v>1084</v>
      </c>
      <c r="G464" s="220" t="s">
        <v>351</v>
      </c>
      <c r="H464" s="221">
        <v>12.036</v>
      </c>
      <c r="I464" s="222"/>
      <c r="J464" s="223">
        <f>ROUND(I464*H464,2)</f>
        <v>0</v>
      </c>
      <c r="K464" s="219" t="s">
        <v>145</v>
      </c>
      <c r="L464" s="47"/>
      <c r="M464" s="224" t="s">
        <v>80</v>
      </c>
      <c r="N464" s="225" t="s">
        <v>52</v>
      </c>
      <c r="O464" s="87"/>
      <c r="P464" s="226">
        <f>O464*H464</f>
        <v>0</v>
      </c>
      <c r="Q464" s="226">
        <v>2.45329</v>
      </c>
      <c r="R464" s="226">
        <f>Q464*H464</f>
        <v>29.527798439999998</v>
      </c>
      <c r="S464" s="226">
        <v>0</v>
      </c>
      <c r="T464" s="22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28" t="s">
        <v>153</v>
      </c>
      <c r="AT464" s="228" t="s">
        <v>142</v>
      </c>
      <c r="AU464" s="228" t="s">
        <v>92</v>
      </c>
      <c r="AY464" s="19" t="s">
        <v>139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90</v>
      </c>
      <c r="BK464" s="229">
        <f>ROUND(I464*H464,2)</f>
        <v>0</v>
      </c>
      <c r="BL464" s="19" t="s">
        <v>153</v>
      </c>
      <c r="BM464" s="228" t="s">
        <v>1085</v>
      </c>
    </row>
    <row r="465" s="2" customFormat="1">
      <c r="A465" s="41"/>
      <c r="B465" s="42"/>
      <c r="C465" s="43"/>
      <c r="D465" s="230" t="s">
        <v>148</v>
      </c>
      <c r="E465" s="43"/>
      <c r="F465" s="231" t="s">
        <v>1086</v>
      </c>
      <c r="G465" s="43"/>
      <c r="H465" s="43"/>
      <c r="I465" s="232"/>
      <c r="J465" s="43"/>
      <c r="K465" s="43"/>
      <c r="L465" s="47"/>
      <c r="M465" s="233"/>
      <c r="N465" s="23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19" t="s">
        <v>148</v>
      </c>
      <c r="AU465" s="19" t="s">
        <v>92</v>
      </c>
    </row>
    <row r="466" s="2" customFormat="1">
      <c r="A466" s="41"/>
      <c r="B466" s="42"/>
      <c r="C466" s="43"/>
      <c r="D466" s="230" t="s">
        <v>149</v>
      </c>
      <c r="E466" s="43"/>
      <c r="F466" s="235" t="s">
        <v>1087</v>
      </c>
      <c r="G466" s="43"/>
      <c r="H466" s="43"/>
      <c r="I466" s="232"/>
      <c r="J466" s="43"/>
      <c r="K466" s="43"/>
      <c r="L466" s="47"/>
      <c r="M466" s="233"/>
      <c r="N466" s="23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9" t="s">
        <v>149</v>
      </c>
      <c r="AU466" s="19" t="s">
        <v>92</v>
      </c>
    </row>
    <row r="467" s="15" customFormat="1">
      <c r="A467" s="15"/>
      <c r="B467" s="261"/>
      <c r="C467" s="262"/>
      <c r="D467" s="230" t="s">
        <v>151</v>
      </c>
      <c r="E467" s="263" t="s">
        <v>80</v>
      </c>
      <c r="F467" s="264" t="s">
        <v>848</v>
      </c>
      <c r="G467" s="262"/>
      <c r="H467" s="263" t="s">
        <v>80</v>
      </c>
      <c r="I467" s="265"/>
      <c r="J467" s="262"/>
      <c r="K467" s="262"/>
      <c r="L467" s="266"/>
      <c r="M467" s="267"/>
      <c r="N467" s="268"/>
      <c r="O467" s="268"/>
      <c r="P467" s="268"/>
      <c r="Q467" s="268"/>
      <c r="R467" s="268"/>
      <c r="S467" s="268"/>
      <c r="T467" s="269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0" t="s">
        <v>151</v>
      </c>
      <c r="AU467" s="270" t="s">
        <v>92</v>
      </c>
      <c r="AV467" s="15" t="s">
        <v>90</v>
      </c>
      <c r="AW467" s="15" t="s">
        <v>42</v>
      </c>
      <c r="AX467" s="15" t="s">
        <v>82</v>
      </c>
      <c r="AY467" s="270" t="s">
        <v>139</v>
      </c>
    </row>
    <row r="468" s="13" customFormat="1">
      <c r="A468" s="13"/>
      <c r="B468" s="236"/>
      <c r="C468" s="237"/>
      <c r="D468" s="230" t="s">
        <v>151</v>
      </c>
      <c r="E468" s="238" t="s">
        <v>80</v>
      </c>
      <c r="F468" s="239" t="s">
        <v>849</v>
      </c>
      <c r="G468" s="237"/>
      <c r="H468" s="240">
        <v>6.4119999999999999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151</v>
      </c>
      <c r="AU468" s="246" t="s">
        <v>92</v>
      </c>
      <c r="AV468" s="13" t="s">
        <v>92</v>
      </c>
      <c r="AW468" s="13" t="s">
        <v>42</v>
      </c>
      <c r="AX468" s="13" t="s">
        <v>82</v>
      </c>
      <c r="AY468" s="246" t="s">
        <v>139</v>
      </c>
    </row>
    <row r="469" s="15" customFormat="1">
      <c r="A469" s="15"/>
      <c r="B469" s="261"/>
      <c r="C469" s="262"/>
      <c r="D469" s="230" t="s">
        <v>151</v>
      </c>
      <c r="E469" s="263" t="s">
        <v>80</v>
      </c>
      <c r="F469" s="264" t="s">
        <v>850</v>
      </c>
      <c r="G469" s="262"/>
      <c r="H469" s="263" t="s">
        <v>80</v>
      </c>
      <c r="I469" s="265"/>
      <c r="J469" s="262"/>
      <c r="K469" s="262"/>
      <c r="L469" s="266"/>
      <c r="M469" s="267"/>
      <c r="N469" s="268"/>
      <c r="O469" s="268"/>
      <c r="P469" s="268"/>
      <c r="Q469" s="268"/>
      <c r="R469" s="268"/>
      <c r="S469" s="268"/>
      <c r="T469" s="269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0" t="s">
        <v>151</v>
      </c>
      <c r="AU469" s="270" t="s">
        <v>92</v>
      </c>
      <c r="AV469" s="15" t="s">
        <v>90</v>
      </c>
      <c r="AW469" s="15" t="s">
        <v>42</v>
      </c>
      <c r="AX469" s="15" t="s">
        <v>82</v>
      </c>
      <c r="AY469" s="270" t="s">
        <v>139</v>
      </c>
    </row>
    <row r="470" s="13" customFormat="1">
      <c r="A470" s="13"/>
      <c r="B470" s="236"/>
      <c r="C470" s="237"/>
      <c r="D470" s="230" t="s">
        <v>151</v>
      </c>
      <c r="E470" s="238" t="s">
        <v>80</v>
      </c>
      <c r="F470" s="239" t="s">
        <v>851</v>
      </c>
      <c r="G470" s="237"/>
      <c r="H470" s="240">
        <v>5.6239999999999997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151</v>
      </c>
      <c r="AU470" s="246" t="s">
        <v>92</v>
      </c>
      <c r="AV470" s="13" t="s">
        <v>92</v>
      </c>
      <c r="AW470" s="13" t="s">
        <v>42</v>
      </c>
      <c r="AX470" s="13" t="s">
        <v>82</v>
      </c>
      <c r="AY470" s="246" t="s">
        <v>139</v>
      </c>
    </row>
    <row r="471" s="14" customFormat="1">
      <c r="A471" s="14"/>
      <c r="B471" s="247"/>
      <c r="C471" s="248"/>
      <c r="D471" s="230" t="s">
        <v>151</v>
      </c>
      <c r="E471" s="249" t="s">
        <v>80</v>
      </c>
      <c r="F471" s="250" t="s">
        <v>152</v>
      </c>
      <c r="G471" s="248"/>
      <c r="H471" s="251">
        <v>12.036</v>
      </c>
      <c r="I471" s="252"/>
      <c r="J471" s="248"/>
      <c r="K471" s="248"/>
      <c r="L471" s="253"/>
      <c r="M471" s="254"/>
      <c r="N471" s="255"/>
      <c r="O471" s="255"/>
      <c r="P471" s="255"/>
      <c r="Q471" s="255"/>
      <c r="R471" s="255"/>
      <c r="S471" s="255"/>
      <c r="T471" s="25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7" t="s">
        <v>151</v>
      </c>
      <c r="AU471" s="257" t="s">
        <v>92</v>
      </c>
      <c r="AV471" s="14" t="s">
        <v>153</v>
      </c>
      <c r="AW471" s="14" t="s">
        <v>42</v>
      </c>
      <c r="AX471" s="14" t="s">
        <v>90</v>
      </c>
      <c r="AY471" s="257" t="s">
        <v>139</v>
      </c>
    </row>
    <row r="472" s="2" customFormat="1" ht="14.4" customHeight="1">
      <c r="A472" s="41"/>
      <c r="B472" s="42"/>
      <c r="C472" s="217" t="s">
        <v>1088</v>
      </c>
      <c r="D472" s="217" t="s">
        <v>142</v>
      </c>
      <c r="E472" s="218" t="s">
        <v>1089</v>
      </c>
      <c r="F472" s="219" t="s">
        <v>1090</v>
      </c>
      <c r="G472" s="220" t="s">
        <v>351</v>
      </c>
      <c r="H472" s="221">
        <v>3.2160000000000002</v>
      </c>
      <c r="I472" s="222"/>
      <c r="J472" s="223">
        <f>ROUND(I472*H472,2)</f>
        <v>0</v>
      </c>
      <c r="K472" s="219" t="s">
        <v>145</v>
      </c>
      <c r="L472" s="47"/>
      <c r="M472" s="224" t="s">
        <v>80</v>
      </c>
      <c r="N472" s="225" t="s">
        <v>52</v>
      </c>
      <c r="O472" s="87"/>
      <c r="P472" s="226">
        <f>O472*H472</f>
        <v>0</v>
      </c>
      <c r="Q472" s="226">
        <v>2.45329</v>
      </c>
      <c r="R472" s="226">
        <f>Q472*H472</f>
        <v>7.8897806400000006</v>
      </c>
      <c r="S472" s="226">
        <v>0</v>
      </c>
      <c r="T472" s="227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28" t="s">
        <v>153</v>
      </c>
      <c r="AT472" s="228" t="s">
        <v>142</v>
      </c>
      <c r="AU472" s="228" t="s">
        <v>92</v>
      </c>
      <c r="AY472" s="19" t="s">
        <v>139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9" t="s">
        <v>90</v>
      </c>
      <c r="BK472" s="229">
        <f>ROUND(I472*H472,2)</f>
        <v>0</v>
      </c>
      <c r="BL472" s="19" t="s">
        <v>153</v>
      </c>
      <c r="BM472" s="228" t="s">
        <v>1091</v>
      </c>
    </row>
    <row r="473" s="2" customFormat="1">
      <c r="A473" s="41"/>
      <c r="B473" s="42"/>
      <c r="C473" s="43"/>
      <c r="D473" s="230" t="s">
        <v>148</v>
      </c>
      <c r="E473" s="43"/>
      <c r="F473" s="231" t="s">
        <v>1092</v>
      </c>
      <c r="G473" s="43"/>
      <c r="H473" s="43"/>
      <c r="I473" s="232"/>
      <c r="J473" s="43"/>
      <c r="K473" s="43"/>
      <c r="L473" s="47"/>
      <c r="M473" s="233"/>
      <c r="N473" s="23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9" t="s">
        <v>148</v>
      </c>
      <c r="AU473" s="19" t="s">
        <v>92</v>
      </c>
    </row>
    <row r="474" s="2" customFormat="1">
      <c r="A474" s="41"/>
      <c r="B474" s="42"/>
      <c r="C474" s="43"/>
      <c r="D474" s="230" t="s">
        <v>149</v>
      </c>
      <c r="E474" s="43"/>
      <c r="F474" s="235" t="s">
        <v>1093</v>
      </c>
      <c r="G474" s="43"/>
      <c r="H474" s="43"/>
      <c r="I474" s="232"/>
      <c r="J474" s="43"/>
      <c r="K474" s="43"/>
      <c r="L474" s="47"/>
      <c r="M474" s="233"/>
      <c r="N474" s="23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9" t="s">
        <v>149</v>
      </c>
      <c r="AU474" s="19" t="s">
        <v>92</v>
      </c>
    </row>
    <row r="475" s="15" customFormat="1">
      <c r="A475" s="15"/>
      <c r="B475" s="261"/>
      <c r="C475" s="262"/>
      <c r="D475" s="230" t="s">
        <v>151</v>
      </c>
      <c r="E475" s="263" t="s">
        <v>80</v>
      </c>
      <c r="F475" s="264" t="s">
        <v>872</v>
      </c>
      <c r="G475" s="262"/>
      <c r="H475" s="263" t="s">
        <v>80</v>
      </c>
      <c r="I475" s="265"/>
      <c r="J475" s="262"/>
      <c r="K475" s="262"/>
      <c r="L475" s="266"/>
      <c r="M475" s="267"/>
      <c r="N475" s="268"/>
      <c r="O475" s="268"/>
      <c r="P475" s="268"/>
      <c r="Q475" s="268"/>
      <c r="R475" s="268"/>
      <c r="S475" s="268"/>
      <c r="T475" s="269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0" t="s">
        <v>151</v>
      </c>
      <c r="AU475" s="270" t="s">
        <v>92</v>
      </c>
      <c r="AV475" s="15" t="s">
        <v>90</v>
      </c>
      <c r="AW475" s="15" t="s">
        <v>42</v>
      </c>
      <c r="AX475" s="15" t="s">
        <v>82</v>
      </c>
      <c r="AY475" s="270" t="s">
        <v>139</v>
      </c>
    </row>
    <row r="476" s="13" customFormat="1">
      <c r="A476" s="13"/>
      <c r="B476" s="236"/>
      <c r="C476" s="237"/>
      <c r="D476" s="230" t="s">
        <v>151</v>
      </c>
      <c r="E476" s="238" t="s">
        <v>80</v>
      </c>
      <c r="F476" s="239" t="s">
        <v>873</v>
      </c>
      <c r="G476" s="237"/>
      <c r="H476" s="240">
        <v>2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6" t="s">
        <v>151</v>
      </c>
      <c r="AU476" s="246" t="s">
        <v>92</v>
      </c>
      <c r="AV476" s="13" t="s">
        <v>92</v>
      </c>
      <c r="AW476" s="13" t="s">
        <v>42</v>
      </c>
      <c r="AX476" s="13" t="s">
        <v>82</v>
      </c>
      <c r="AY476" s="246" t="s">
        <v>139</v>
      </c>
    </row>
    <row r="477" s="16" customFormat="1">
      <c r="A477" s="16"/>
      <c r="B477" s="271"/>
      <c r="C477" s="272"/>
      <c r="D477" s="230" t="s">
        <v>151</v>
      </c>
      <c r="E477" s="273" t="s">
        <v>80</v>
      </c>
      <c r="F477" s="274" t="s">
        <v>826</v>
      </c>
      <c r="G477" s="272"/>
      <c r="H477" s="275">
        <v>2</v>
      </c>
      <c r="I477" s="276"/>
      <c r="J477" s="272"/>
      <c r="K477" s="272"/>
      <c r="L477" s="277"/>
      <c r="M477" s="278"/>
      <c r="N477" s="279"/>
      <c r="O477" s="279"/>
      <c r="P477" s="279"/>
      <c r="Q477" s="279"/>
      <c r="R477" s="279"/>
      <c r="S477" s="279"/>
      <c r="T477" s="280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T477" s="281" t="s">
        <v>151</v>
      </c>
      <c r="AU477" s="281" t="s">
        <v>92</v>
      </c>
      <c r="AV477" s="16" t="s">
        <v>159</v>
      </c>
      <c r="AW477" s="16" t="s">
        <v>42</v>
      </c>
      <c r="AX477" s="16" t="s">
        <v>82</v>
      </c>
      <c r="AY477" s="281" t="s">
        <v>139</v>
      </c>
    </row>
    <row r="478" s="15" customFormat="1">
      <c r="A478" s="15"/>
      <c r="B478" s="261"/>
      <c r="C478" s="262"/>
      <c r="D478" s="230" t="s">
        <v>151</v>
      </c>
      <c r="E478" s="263" t="s">
        <v>80</v>
      </c>
      <c r="F478" s="264" t="s">
        <v>874</v>
      </c>
      <c r="G478" s="262"/>
      <c r="H478" s="263" t="s">
        <v>80</v>
      </c>
      <c r="I478" s="265"/>
      <c r="J478" s="262"/>
      <c r="K478" s="262"/>
      <c r="L478" s="266"/>
      <c r="M478" s="267"/>
      <c r="N478" s="268"/>
      <c r="O478" s="268"/>
      <c r="P478" s="268"/>
      <c r="Q478" s="268"/>
      <c r="R478" s="268"/>
      <c r="S478" s="268"/>
      <c r="T478" s="269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0" t="s">
        <v>151</v>
      </c>
      <c r="AU478" s="270" t="s">
        <v>92</v>
      </c>
      <c r="AV478" s="15" t="s">
        <v>90</v>
      </c>
      <c r="AW478" s="15" t="s">
        <v>42</v>
      </c>
      <c r="AX478" s="15" t="s">
        <v>82</v>
      </c>
      <c r="AY478" s="270" t="s">
        <v>139</v>
      </c>
    </row>
    <row r="479" s="13" customFormat="1">
      <c r="A479" s="13"/>
      <c r="B479" s="236"/>
      <c r="C479" s="237"/>
      <c r="D479" s="230" t="s">
        <v>151</v>
      </c>
      <c r="E479" s="238" t="s">
        <v>80</v>
      </c>
      <c r="F479" s="239" t="s">
        <v>875</v>
      </c>
      <c r="G479" s="237"/>
      <c r="H479" s="240">
        <v>0.76800000000000002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6" t="s">
        <v>151</v>
      </c>
      <c r="AU479" s="246" t="s">
        <v>92</v>
      </c>
      <c r="AV479" s="13" t="s">
        <v>92</v>
      </c>
      <c r="AW479" s="13" t="s">
        <v>42</v>
      </c>
      <c r="AX479" s="13" t="s">
        <v>82</v>
      </c>
      <c r="AY479" s="246" t="s">
        <v>139</v>
      </c>
    </row>
    <row r="480" s="13" customFormat="1">
      <c r="A480" s="13"/>
      <c r="B480" s="236"/>
      <c r="C480" s="237"/>
      <c r="D480" s="230" t="s">
        <v>151</v>
      </c>
      <c r="E480" s="238" t="s">
        <v>80</v>
      </c>
      <c r="F480" s="239" t="s">
        <v>876</v>
      </c>
      <c r="G480" s="237"/>
      <c r="H480" s="240">
        <v>0.128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151</v>
      </c>
      <c r="AU480" s="246" t="s">
        <v>92</v>
      </c>
      <c r="AV480" s="13" t="s">
        <v>92</v>
      </c>
      <c r="AW480" s="13" t="s">
        <v>42</v>
      </c>
      <c r="AX480" s="13" t="s">
        <v>82</v>
      </c>
      <c r="AY480" s="246" t="s">
        <v>139</v>
      </c>
    </row>
    <row r="481" s="16" customFormat="1">
      <c r="A481" s="16"/>
      <c r="B481" s="271"/>
      <c r="C481" s="272"/>
      <c r="D481" s="230" t="s">
        <v>151</v>
      </c>
      <c r="E481" s="273" t="s">
        <v>80</v>
      </c>
      <c r="F481" s="274" t="s">
        <v>826</v>
      </c>
      <c r="G481" s="272"/>
      <c r="H481" s="275">
        <v>0.89600000000000002</v>
      </c>
      <c r="I481" s="276"/>
      <c r="J481" s="272"/>
      <c r="K481" s="272"/>
      <c r="L481" s="277"/>
      <c r="M481" s="278"/>
      <c r="N481" s="279"/>
      <c r="O481" s="279"/>
      <c r="P481" s="279"/>
      <c r="Q481" s="279"/>
      <c r="R481" s="279"/>
      <c r="S481" s="279"/>
      <c r="T481" s="280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81" t="s">
        <v>151</v>
      </c>
      <c r="AU481" s="281" t="s">
        <v>92</v>
      </c>
      <c r="AV481" s="16" t="s">
        <v>159</v>
      </c>
      <c r="AW481" s="16" t="s">
        <v>42</v>
      </c>
      <c r="AX481" s="16" t="s">
        <v>82</v>
      </c>
      <c r="AY481" s="281" t="s">
        <v>139</v>
      </c>
    </row>
    <row r="482" s="15" customFormat="1">
      <c r="A482" s="15"/>
      <c r="B482" s="261"/>
      <c r="C482" s="262"/>
      <c r="D482" s="230" t="s">
        <v>151</v>
      </c>
      <c r="E482" s="263" t="s">
        <v>80</v>
      </c>
      <c r="F482" s="264" t="s">
        <v>877</v>
      </c>
      <c r="G482" s="262"/>
      <c r="H482" s="263" t="s">
        <v>80</v>
      </c>
      <c r="I482" s="265"/>
      <c r="J482" s="262"/>
      <c r="K482" s="262"/>
      <c r="L482" s="266"/>
      <c r="M482" s="267"/>
      <c r="N482" s="268"/>
      <c r="O482" s="268"/>
      <c r="P482" s="268"/>
      <c r="Q482" s="268"/>
      <c r="R482" s="268"/>
      <c r="S482" s="268"/>
      <c r="T482" s="269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0" t="s">
        <v>151</v>
      </c>
      <c r="AU482" s="270" t="s">
        <v>92</v>
      </c>
      <c r="AV482" s="15" t="s">
        <v>90</v>
      </c>
      <c r="AW482" s="15" t="s">
        <v>42</v>
      </c>
      <c r="AX482" s="15" t="s">
        <v>82</v>
      </c>
      <c r="AY482" s="270" t="s">
        <v>139</v>
      </c>
    </row>
    <row r="483" s="13" customFormat="1">
      <c r="A483" s="13"/>
      <c r="B483" s="236"/>
      <c r="C483" s="237"/>
      <c r="D483" s="230" t="s">
        <v>151</v>
      </c>
      <c r="E483" s="238" t="s">
        <v>80</v>
      </c>
      <c r="F483" s="239" t="s">
        <v>878</v>
      </c>
      <c r="G483" s="237"/>
      <c r="H483" s="240">
        <v>0.25600000000000001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151</v>
      </c>
      <c r="AU483" s="246" t="s">
        <v>92</v>
      </c>
      <c r="AV483" s="13" t="s">
        <v>92</v>
      </c>
      <c r="AW483" s="13" t="s">
        <v>42</v>
      </c>
      <c r="AX483" s="13" t="s">
        <v>82</v>
      </c>
      <c r="AY483" s="246" t="s">
        <v>139</v>
      </c>
    </row>
    <row r="484" s="13" customFormat="1">
      <c r="A484" s="13"/>
      <c r="B484" s="236"/>
      <c r="C484" s="237"/>
      <c r="D484" s="230" t="s">
        <v>151</v>
      </c>
      <c r="E484" s="238" t="s">
        <v>80</v>
      </c>
      <c r="F484" s="239" t="s">
        <v>879</v>
      </c>
      <c r="G484" s="237"/>
      <c r="H484" s="240">
        <v>0.064000000000000001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6" t="s">
        <v>151</v>
      </c>
      <c r="AU484" s="246" t="s">
        <v>92</v>
      </c>
      <c r="AV484" s="13" t="s">
        <v>92</v>
      </c>
      <c r="AW484" s="13" t="s">
        <v>42</v>
      </c>
      <c r="AX484" s="13" t="s">
        <v>82</v>
      </c>
      <c r="AY484" s="246" t="s">
        <v>139</v>
      </c>
    </row>
    <row r="485" s="16" customFormat="1">
      <c r="A485" s="16"/>
      <c r="B485" s="271"/>
      <c r="C485" s="272"/>
      <c r="D485" s="230" t="s">
        <v>151</v>
      </c>
      <c r="E485" s="273" t="s">
        <v>80</v>
      </c>
      <c r="F485" s="274" t="s">
        <v>826</v>
      </c>
      <c r="G485" s="272"/>
      <c r="H485" s="275">
        <v>0.32000000000000001</v>
      </c>
      <c r="I485" s="276"/>
      <c r="J485" s="272"/>
      <c r="K485" s="272"/>
      <c r="L485" s="277"/>
      <c r="M485" s="278"/>
      <c r="N485" s="279"/>
      <c r="O485" s="279"/>
      <c r="P485" s="279"/>
      <c r="Q485" s="279"/>
      <c r="R485" s="279"/>
      <c r="S485" s="279"/>
      <c r="T485" s="280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81" t="s">
        <v>151</v>
      </c>
      <c r="AU485" s="281" t="s">
        <v>92</v>
      </c>
      <c r="AV485" s="16" t="s">
        <v>159</v>
      </c>
      <c r="AW485" s="16" t="s">
        <v>42</v>
      </c>
      <c r="AX485" s="16" t="s">
        <v>82</v>
      </c>
      <c r="AY485" s="281" t="s">
        <v>139</v>
      </c>
    </row>
    <row r="486" s="14" customFormat="1">
      <c r="A486" s="14"/>
      <c r="B486" s="247"/>
      <c r="C486" s="248"/>
      <c r="D486" s="230" t="s">
        <v>151</v>
      </c>
      <c r="E486" s="249" t="s">
        <v>80</v>
      </c>
      <c r="F486" s="250" t="s">
        <v>152</v>
      </c>
      <c r="G486" s="248"/>
      <c r="H486" s="251">
        <v>3.2160000000000002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7" t="s">
        <v>151</v>
      </c>
      <c r="AU486" s="257" t="s">
        <v>92</v>
      </c>
      <c r="AV486" s="14" t="s">
        <v>153</v>
      </c>
      <c r="AW486" s="14" t="s">
        <v>42</v>
      </c>
      <c r="AX486" s="14" t="s">
        <v>90</v>
      </c>
      <c r="AY486" s="257" t="s">
        <v>139</v>
      </c>
    </row>
    <row r="487" s="12" customFormat="1" ht="22.8" customHeight="1">
      <c r="A487" s="12"/>
      <c r="B487" s="201"/>
      <c r="C487" s="202"/>
      <c r="D487" s="203" t="s">
        <v>81</v>
      </c>
      <c r="E487" s="215" t="s">
        <v>159</v>
      </c>
      <c r="F487" s="215" t="s">
        <v>1094</v>
      </c>
      <c r="G487" s="202"/>
      <c r="H487" s="202"/>
      <c r="I487" s="205"/>
      <c r="J487" s="216">
        <f>BK487</f>
        <v>0</v>
      </c>
      <c r="K487" s="202"/>
      <c r="L487" s="207"/>
      <c r="M487" s="208"/>
      <c r="N487" s="209"/>
      <c r="O487" s="209"/>
      <c r="P487" s="210">
        <f>SUM(P488:P544)</f>
        <v>0</v>
      </c>
      <c r="Q487" s="209"/>
      <c r="R487" s="210">
        <f>SUM(R488:R544)</f>
        <v>1.1609144300000001</v>
      </c>
      <c r="S487" s="209"/>
      <c r="T487" s="211">
        <f>SUM(T488:T544)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12" t="s">
        <v>90</v>
      </c>
      <c r="AT487" s="213" t="s">
        <v>81</v>
      </c>
      <c r="AU487" s="213" t="s">
        <v>90</v>
      </c>
      <c r="AY487" s="212" t="s">
        <v>139</v>
      </c>
      <c r="BK487" s="214">
        <f>SUM(BK488:BK544)</f>
        <v>0</v>
      </c>
    </row>
    <row r="488" s="2" customFormat="1" ht="14.4" customHeight="1">
      <c r="A488" s="41"/>
      <c r="B488" s="42"/>
      <c r="C488" s="217" t="s">
        <v>1095</v>
      </c>
      <c r="D488" s="217" t="s">
        <v>142</v>
      </c>
      <c r="E488" s="218" t="s">
        <v>1096</v>
      </c>
      <c r="F488" s="219" t="s">
        <v>1097</v>
      </c>
      <c r="G488" s="220" t="s">
        <v>265</v>
      </c>
      <c r="H488" s="221">
        <v>11</v>
      </c>
      <c r="I488" s="222"/>
      <c r="J488" s="223">
        <f>ROUND(I488*H488,2)</f>
        <v>0</v>
      </c>
      <c r="K488" s="219" t="s">
        <v>145</v>
      </c>
      <c r="L488" s="47"/>
      <c r="M488" s="224" t="s">
        <v>80</v>
      </c>
      <c r="N488" s="225" t="s">
        <v>52</v>
      </c>
      <c r="O488" s="87"/>
      <c r="P488" s="226">
        <f>O488*H488</f>
        <v>0</v>
      </c>
      <c r="Q488" s="226">
        <v>0.0011900000000000001</v>
      </c>
      <c r="R488" s="226">
        <f>Q488*H488</f>
        <v>0.013090000000000001</v>
      </c>
      <c r="S488" s="226">
        <v>0</v>
      </c>
      <c r="T488" s="22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28" t="s">
        <v>153</v>
      </c>
      <c r="AT488" s="228" t="s">
        <v>142</v>
      </c>
      <c r="AU488" s="228" t="s">
        <v>92</v>
      </c>
      <c r="AY488" s="19" t="s">
        <v>139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9" t="s">
        <v>90</v>
      </c>
      <c r="BK488" s="229">
        <f>ROUND(I488*H488,2)</f>
        <v>0</v>
      </c>
      <c r="BL488" s="19" t="s">
        <v>153</v>
      </c>
      <c r="BM488" s="228" t="s">
        <v>1098</v>
      </c>
    </row>
    <row r="489" s="2" customFormat="1">
      <c r="A489" s="41"/>
      <c r="B489" s="42"/>
      <c r="C489" s="43"/>
      <c r="D489" s="230" t="s">
        <v>148</v>
      </c>
      <c r="E489" s="43"/>
      <c r="F489" s="231" t="s">
        <v>1097</v>
      </c>
      <c r="G489" s="43"/>
      <c r="H489" s="43"/>
      <c r="I489" s="232"/>
      <c r="J489" s="43"/>
      <c r="K489" s="43"/>
      <c r="L489" s="47"/>
      <c r="M489" s="233"/>
      <c r="N489" s="23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148</v>
      </c>
      <c r="AU489" s="19" t="s">
        <v>92</v>
      </c>
    </row>
    <row r="490" s="2" customFormat="1">
      <c r="A490" s="41"/>
      <c r="B490" s="42"/>
      <c r="C490" s="43"/>
      <c r="D490" s="230" t="s">
        <v>149</v>
      </c>
      <c r="E490" s="43"/>
      <c r="F490" s="235" t="s">
        <v>1099</v>
      </c>
      <c r="G490" s="43"/>
      <c r="H490" s="43"/>
      <c r="I490" s="232"/>
      <c r="J490" s="43"/>
      <c r="K490" s="43"/>
      <c r="L490" s="47"/>
      <c r="M490" s="233"/>
      <c r="N490" s="23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T490" s="19" t="s">
        <v>149</v>
      </c>
      <c r="AU490" s="19" t="s">
        <v>92</v>
      </c>
    </row>
    <row r="491" s="13" customFormat="1">
      <c r="A491" s="13"/>
      <c r="B491" s="236"/>
      <c r="C491" s="237"/>
      <c r="D491" s="230" t="s">
        <v>151</v>
      </c>
      <c r="E491" s="238" t="s">
        <v>80</v>
      </c>
      <c r="F491" s="239" t="s">
        <v>197</v>
      </c>
      <c r="G491" s="237"/>
      <c r="H491" s="240">
        <v>11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151</v>
      </c>
      <c r="AU491" s="246" t="s">
        <v>92</v>
      </c>
      <c r="AV491" s="13" t="s">
        <v>92</v>
      </c>
      <c r="AW491" s="13" t="s">
        <v>42</v>
      </c>
      <c r="AX491" s="13" t="s">
        <v>82</v>
      </c>
      <c r="AY491" s="246" t="s">
        <v>139</v>
      </c>
    </row>
    <row r="492" s="14" customFormat="1">
      <c r="A492" s="14"/>
      <c r="B492" s="247"/>
      <c r="C492" s="248"/>
      <c r="D492" s="230" t="s">
        <v>151</v>
      </c>
      <c r="E492" s="249" t="s">
        <v>80</v>
      </c>
      <c r="F492" s="250" t="s">
        <v>152</v>
      </c>
      <c r="G492" s="248"/>
      <c r="H492" s="251">
        <v>11</v>
      </c>
      <c r="I492" s="252"/>
      <c r="J492" s="248"/>
      <c r="K492" s="248"/>
      <c r="L492" s="253"/>
      <c r="M492" s="254"/>
      <c r="N492" s="255"/>
      <c r="O492" s="255"/>
      <c r="P492" s="255"/>
      <c r="Q492" s="255"/>
      <c r="R492" s="255"/>
      <c r="S492" s="255"/>
      <c r="T492" s="25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7" t="s">
        <v>151</v>
      </c>
      <c r="AU492" s="257" t="s">
        <v>92</v>
      </c>
      <c r="AV492" s="14" t="s">
        <v>153</v>
      </c>
      <c r="AW492" s="14" t="s">
        <v>42</v>
      </c>
      <c r="AX492" s="14" t="s">
        <v>90</v>
      </c>
      <c r="AY492" s="257" t="s">
        <v>139</v>
      </c>
    </row>
    <row r="493" s="2" customFormat="1" ht="14.4" customHeight="1">
      <c r="A493" s="41"/>
      <c r="B493" s="42"/>
      <c r="C493" s="282" t="s">
        <v>1100</v>
      </c>
      <c r="D493" s="282" t="s">
        <v>832</v>
      </c>
      <c r="E493" s="283" t="s">
        <v>1101</v>
      </c>
      <c r="F493" s="284" t="s">
        <v>1102</v>
      </c>
      <c r="G493" s="285" t="s">
        <v>265</v>
      </c>
      <c r="H493" s="286">
        <v>11</v>
      </c>
      <c r="I493" s="287"/>
      <c r="J493" s="288">
        <f>ROUND(I493*H493,2)</f>
        <v>0</v>
      </c>
      <c r="K493" s="284" t="s">
        <v>145</v>
      </c>
      <c r="L493" s="289"/>
      <c r="M493" s="290" t="s">
        <v>80</v>
      </c>
      <c r="N493" s="291" t="s">
        <v>52</v>
      </c>
      <c r="O493" s="87"/>
      <c r="P493" s="226">
        <f>O493*H493</f>
        <v>0</v>
      </c>
      <c r="Q493" s="226">
        <v>0.00027999999999999998</v>
      </c>
      <c r="R493" s="226">
        <f>Q493*H493</f>
        <v>0.0030799999999999998</v>
      </c>
      <c r="S493" s="226">
        <v>0</v>
      </c>
      <c r="T493" s="22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28" t="s">
        <v>182</v>
      </c>
      <c r="AT493" s="228" t="s">
        <v>832</v>
      </c>
      <c r="AU493" s="228" t="s">
        <v>92</v>
      </c>
      <c r="AY493" s="19" t="s">
        <v>139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19" t="s">
        <v>90</v>
      </c>
      <c r="BK493" s="229">
        <f>ROUND(I493*H493,2)</f>
        <v>0</v>
      </c>
      <c r="BL493" s="19" t="s">
        <v>153</v>
      </c>
      <c r="BM493" s="228" t="s">
        <v>1103</v>
      </c>
    </row>
    <row r="494" s="2" customFormat="1">
      <c r="A494" s="41"/>
      <c r="B494" s="42"/>
      <c r="C494" s="43"/>
      <c r="D494" s="230" t="s">
        <v>148</v>
      </c>
      <c r="E494" s="43"/>
      <c r="F494" s="231" t="s">
        <v>1102</v>
      </c>
      <c r="G494" s="43"/>
      <c r="H494" s="43"/>
      <c r="I494" s="232"/>
      <c r="J494" s="43"/>
      <c r="K494" s="43"/>
      <c r="L494" s="47"/>
      <c r="M494" s="233"/>
      <c r="N494" s="23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19" t="s">
        <v>148</v>
      </c>
      <c r="AU494" s="19" t="s">
        <v>92</v>
      </c>
    </row>
    <row r="495" s="2" customFormat="1" ht="14.4" customHeight="1">
      <c r="A495" s="41"/>
      <c r="B495" s="42"/>
      <c r="C495" s="282" t="s">
        <v>1104</v>
      </c>
      <c r="D495" s="282" t="s">
        <v>832</v>
      </c>
      <c r="E495" s="283" t="s">
        <v>1105</v>
      </c>
      <c r="F495" s="284" t="s">
        <v>1106</v>
      </c>
      <c r="G495" s="285" t="s">
        <v>265</v>
      </c>
      <c r="H495" s="286">
        <v>11</v>
      </c>
      <c r="I495" s="287"/>
      <c r="J495" s="288">
        <f>ROUND(I495*H495,2)</f>
        <v>0</v>
      </c>
      <c r="K495" s="284" t="s">
        <v>145</v>
      </c>
      <c r="L495" s="289"/>
      <c r="M495" s="290" t="s">
        <v>80</v>
      </c>
      <c r="N495" s="291" t="s">
        <v>52</v>
      </c>
      <c r="O495" s="87"/>
      <c r="P495" s="226">
        <f>O495*H495</f>
        <v>0</v>
      </c>
      <c r="Q495" s="226">
        <v>0.0018</v>
      </c>
      <c r="R495" s="226">
        <f>Q495*H495</f>
        <v>0.019799999999999998</v>
      </c>
      <c r="S495" s="226">
        <v>0</v>
      </c>
      <c r="T495" s="227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28" t="s">
        <v>182</v>
      </c>
      <c r="AT495" s="228" t="s">
        <v>832</v>
      </c>
      <c r="AU495" s="228" t="s">
        <v>92</v>
      </c>
      <c r="AY495" s="19" t="s">
        <v>139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9" t="s">
        <v>90</v>
      </c>
      <c r="BK495" s="229">
        <f>ROUND(I495*H495,2)</f>
        <v>0</v>
      </c>
      <c r="BL495" s="19" t="s">
        <v>153</v>
      </c>
      <c r="BM495" s="228" t="s">
        <v>1107</v>
      </c>
    </row>
    <row r="496" s="2" customFormat="1">
      <c r="A496" s="41"/>
      <c r="B496" s="42"/>
      <c r="C496" s="43"/>
      <c r="D496" s="230" t="s">
        <v>148</v>
      </c>
      <c r="E496" s="43"/>
      <c r="F496" s="231" t="s">
        <v>1106</v>
      </c>
      <c r="G496" s="43"/>
      <c r="H496" s="43"/>
      <c r="I496" s="232"/>
      <c r="J496" s="43"/>
      <c r="K496" s="43"/>
      <c r="L496" s="47"/>
      <c r="M496" s="233"/>
      <c r="N496" s="234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19" t="s">
        <v>148</v>
      </c>
      <c r="AU496" s="19" t="s">
        <v>92</v>
      </c>
    </row>
    <row r="497" s="2" customFormat="1" ht="14.4" customHeight="1">
      <c r="A497" s="41"/>
      <c r="B497" s="42"/>
      <c r="C497" s="217" t="s">
        <v>1108</v>
      </c>
      <c r="D497" s="217" t="s">
        <v>142</v>
      </c>
      <c r="E497" s="218" t="s">
        <v>1109</v>
      </c>
      <c r="F497" s="219" t="s">
        <v>1110</v>
      </c>
      <c r="G497" s="220" t="s">
        <v>351</v>
      </c>
      <c r="H497" s="221">
        <v>1.6910000000000001</v>
      </c>
      <c r="I497" s="222"/>
      <c r="J497" s="223">
        <f>ROUND(I497*H497,2)</f>
        <v>0</v>
      </c>
      <c r="K497" s="219" t="s">
        <v>145</v>
      </c>
      <c r="L497" s="47"/>
      <c r="M497" s="224" t="s">
        <v>80</v>
      </c>
      <c r="N497" s="225" t="s">
        <v>52</v>
      </c>
      <c r="O497" s="87"/>
      <c r="P497" s="226">
        <f>O497*H497</f>
        <v>0</v>
      </c>
      <c r="Q497" s="226">
        <v>0</v>
      </c>
      <c r="R497" s="226">
        <f>Q497*H497</f>
        <v>0</v>
      </c>
      <c r="S497" s="226">
        <v>0</v>
      </c>
      <c r="T497" s="22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28" t="s">
        <v>153</v>
      </c>
      <c r="AT497" s="228" t="s">
        <v>142</v>
      </c>
      <c r="AU497" s="228" t="s">
        <v>92</v>
      </c>
      <c r="AY497" s="19" t="s">
        <v>139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9" t="s">
        <v>90</v>
      </c>
      <c r="BK497" s="229">
        <f>ROUND(I497*H497,2)</f>
        <v>0</v>
      </c>
      <c r="BL497" s="19" t="s">
        <v>153</v>
      </c>
      <c r="BM497" s="228" t="s">
        <v>1111</v>
      </c>
    </row>
    <row r="498" s="2" customFormat="1">
      <c r="A498" s="41"/>
      <c r="B498" s="42"/>
      <c r="C498" s="43"/>
      <c r="D498" s="230" t="s">
        <v>148</v>
      </c>
      <c r="E498" s="43"/>
      <c r="F498" s="231" t="s">
        <v>1112</v>
      </c>
      <c r="G498" s="43"/>
      <c r="H498" s="43"/>
      <c r="I498" s="232"/>
      <c r="J498" s="43"/>
      <c r="K498" s="43"/>
      <c r="L498" s="47"/>
      <c r="M498" s="233"/>
      <c r="N498" s="23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19" t="s">
        <v>148</v>
      </c>
      <c r="AU498" s="19" t="s">
        <v>92</v>
      </c>
    </row>
    <row r="499" s="2" customFormat="1">
      <c r="A499" s="41"/>
      <c r="B499" s="42"/>
      <c r="C499" s="43"/>
      <c r="D499" s="230" t="s">
        <v>149</v>
      </c>
      <c r="E499" s="43"/>
      <c r="F499" s="235" t="s">
        <v>1113</v>
      </c>
      <c r="G499" s="43"/>
      <c r="H499" s="43"/>
      <c r="I499" s="232"/>
      <c r="J499" s="43"/>
      <c r="K499" s="43"/>
      <c r="L499" s="47"/>
      <c r="M499" s="233"/>
      <c r="N499" s="234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19" t="s">
        <v>149</v>
      </c>
      <c r="AU499" s="19" t="s">
        <v>92</v>
      </c>
    </row>
    <row r="500" s="13" customFormat="1">
      <c r="A500" s="13"/>
      <c r="B500" s="236"/>
      <c r="C500" s="237"/>
      <c r="D500" s="230" t="s">
        <v>151</v>
      </c>
      <c r="E500" s="238" t="s">
        <v>80</v>
      </c>
      <c r="F500" s="239" t="s">
        <v>1114</v>
      </c>
      <c r="G500" s="237"/>
      <c r="H500" s="240">
        <v>1.6910000000000001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151</v>
      </c>
      <c r="AU500" s="246" t="s">
        <v>92</v>
      </c>
      <c r="AV500" s="13" t="s">
        <v>92</v>
      </c>
      <c r="AW500" s="13" t="s">
        <v>42</v>
      </c>
      <c r="AX500" s="13" t="s">
        <v>82</v>
      </c>
      <c r="AY500" s="246" t="s">
        <v>139</v>
      </c>
    </row>
    <row r="501" s="14" customFormat="1">
      <c r="A501" s="14"/>
      <c r="B501" s="247"/>
      <c r="C501" s="248"/>
      <c r="D501" s="230" t="s">
        <v>151</v>
      </c>
      <c r="E501" s="249" t="s">
        <v>80</v>
      </c>
      <c r="F501" s="250" t="s">
        <v>152</v>
      </c>
      <c r="G501" s="248"/>
      <c r="H501" s="251">
        <v>1.6910000000000001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7" t="s">
        <v>151</v>
      </c>
      <c r="AU501" s="257" t="s">
        <v>92</v>
      </c>
      <c r="AV501" s="14" t="s">
        <v>153</v>
      </c>
      <c r="AW501" s="14" t="s">
        <v>42</v>
      </c>
      <c r="AX501" s="14" t="s">
        <v>90</v>
      </c>
      <c r="AY501" s="257" t="s">
        <v>139</v>
      </c>
    </row>
    <row r="502" s="2" customFormat="1" ht="14.4" customHeight="1">
      <c r="A502" s="41"/>
      <c r="B502" s="42"/>
      <c r="C502" s="217" t="s">
        <v>1115</v>
      </c>
      <c r="D502" s="217" t="s">
        <v>142</v>
      </c>
      <c r="E502" s="218" t="s">
        <v>1116</v>
      </c>
      <c r="F502" s="219" t="s">
        <v>1117</v>
      </c>
      <c r="G502" s="220" t="s">
        <v>330</v>
      </c>
      <c r="H502" s="221">
        <v>5.9509999999999996</v>
      </c>
      <c r="I502" s="222"/>
      <c r="J502" s="223">
        <f>ROUND(I502*H502,2)</f>
        <v>0</v>
      </c>
      <c r="K502" s="219" t="s">
        <v>145</v>
      </c>
      <c r="L502" s="47"/>
      <c r="M502" s="224" t="s">
        <v>80</v>
      </c>
      <c r="N502" s="225" t="s">
        <v>52</v>
      </c>
      <c r="O502" s="87"/>
      <c r="P502" s="226">
        <f>O502*H502</f>
        <v>0</v>
      </c>
      <c r="Q502" s="226">
        <v>0.041739999999999999</v>
      </c>
      <c r="R502" s="226">
        <f>Q502*H502</f>
        <v>0.24839473999999998</v>
      </c>
      <c r="S502" s="226">
        <v>0</v>
      </c>
      <c r="T502" s="227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28" t="s">
        <v>153</v>
      </c>
      <c r="AT502" s="228" t="s">
        <v>142</v>
      </c>
      <c r="AU502" s="228" t="s">
        <v>92</v>
      </c>
      <c r="AY502" s="19" t="s">
        <v>139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19" t="s">
        <v>90</v>
      </c>
      <c r="BK502" s="229">
        <f>ROUND(I502*H502,2)</f>
        <v>0</v>
      </c>
      <c r="BL502" s="19" t="s">
        <v>153</v>
      </c>
      <c r="BM502" s="228" t="s">
        <v>1118</v>
      </c>
    </row>
    <row r="503" s="2" customFormat="1">
      <c r="A503" s="41"/>
      <c r="B503" s="42"/>
      <c r="C503" s="43"/>
      <c r="D503" s="230" t="s">
        <v>148</v>
      </c>
      <c r="E503" s="43"/>
      <c r="F503" s="231" t="s">
        <v>1119</v>
      </c>
      <c r="G503" s="43"/>
      <c r="H503" s="43"/>
      <c r="I503" s="232"/>
      <c r="J503" s="43"/>
      <c r="K503" s="43"/>
      <c r="L503" s="47"/>
      <c r="M503" s="233"/>
      <c r="N503" s="234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T503" s="19" t="s">
        <v>148</v>
      </c>
      <c r="AU503" s="19" t="s">
        <v>92</v>
      </c>
    </row>
    <row r="504" s="2" customFormat="1">
      <c r="A504" s="41"/>
      <c r="B504" s="42"/>
      <c r="C504" s="43"/>
      <c r="D504" s="230" t="s">
        <v>149</v>
      </c>
      <c r="E504" s="43"/>
      <c r="F504" s="235" t="s">
        <v>1113</v>
      </c>
      <c r="G504" s="43"/>
      <c r="H504" s="43"/>
      <c r="I504" s="232"/>
      <c r="J504" s="43"/>
      <c r="K504" s="43"/>
      <c r="L504" s="47"/>
      <c r="M504" s="233"/>
      <c r="N504" s="23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19" t="s">
        <v>149</v>
      </c>
      <c r="AU504" s="19" t="s">
        <v>92</v>
      </c>
    </row>
    <row r="505" s="13" customFormat="1">
      <c r="A505" s="13"/>
      <c r="B505" s="236"/>
      <c r="C505" s="237"/>
      <c r="D505" s="230" t="s">
        <v>151</v>
      </c>
      <c r="E505" s="238" t="s">
        <v>80</v>
      </c>
      <c r="F505" s="239" t="s">
        <v>1120</v>
      </c>
      <c r="G505" s="237"/>
      <c r="H505" s="240">
        <v>0.313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6" t="s">
        <v>151</v>
      </c>
      <c r="AU505" s="246" t="s">
        <v>92</v>
      </c>
      <c r="AV505" s="13" t="s">
        <v>92</v>
      </c>
      <c r="AW505" s="13" t="s">
        <v>42</v>
      </c>
      <c r="AX505" s="13" t="s">
        <v>82</v>
      </c>
      <c r="AY505" s="246" t="s">
        <v>139</v>
      </c>
    </row>
    <row r="506" s="13" customFormat="1">
      <c r="A506" s="13"/>
      <c r="B506" s="236"/>
      <c r="C506" s="237"/>
      <c r="D506" s="230" t="s">
        <v>151</v>
      </c>
      <c r="E506" s="238" t="s">
        <v>80</v>
      </c>
      <c r="F506" s="239" t="s">
        <v>1121</v>
      </c>
      <c r="G506" s="237"/>
      <c r="H506" s="240">
        <v>2.7000000000000002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151</v>
      </c>
      <c r="AU506" s="246" t="s">
        <v>92</v>
      </c>
      <c r="AV506" s="13" t="s">
        <v>92</v>
      </c>
      <c r="AW506" s="13" t="s">
        <v>42</v>
      </c>
      <c r="AX506" s="13" t="s">
        <v>82</v>
      </c>
      <c r="AY506" s="246" t="s">
        <v>139</v>
      </c>
    </row>
    <row r="507" s="13" customFormat="1">
      <c r="A507" s="13"/>
      <c r="B507" s="236"/>
      <c r="C507" s="237"/>
      <c r="D507" s="230" t="s">
        <v>151</v>
      </c>
      <c r="E507" s="238" t="s">
        <v>80</v>
      </c>
      <c r="F507" s="239" t="s">
        <v>1122</v>
      </c>
      <c r="G507" s="237"/>
      <c r="H507" s="240">
        <v>2.9380000000000002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151</v>
      </c>
      <c r="AU507" s="246" t="s">
        <v>92</v>
      </c>
      <c r="AV507" s="13" t="s">
        <v>92</v>
      </c>
      <c r="AW507" s="13" t="s">
        <v>42</v>
      </c>
      <c r="AX507" s="13" t="s">
        <v>82</v>
      </c>
      <c r="AY507" s="246" t="s">
        <v>139</v>
      </c>
    </row>
    <row r="508" s="14" customFormat="1">
      <c r="A508" s="14"/>
      <c r="B508" s="247"/>
      <c r="C508" s="248"/>
      <c r="D508" s="230" t="s">
        <v>151</v>
      </c>
      <c r="E508" s="249" t="s">
        <v>80</v>
      </c>
      <c r="F508" s="250" t="s">
        <v>152</v>
      </c>
      <c r="G508" s="248"/>
      <c r="H508" s="251">
        <v>5.9509999999999996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7" t="s">
        <v>151</v>
      </c>
      <c r="AU508" s="257" t="s">
        <v>92</v>
      </c>
      <c r="AV508" s="14" t="s">
        <v>153</v>
      </c>
      <c r="AW508" s="14" t="s">
        <v>42</v>
      </c>
      <c r="AX508" s="14" t="s">
        <v>90</v>
      </c>
      <c r="AY508" s="257" t="s">
        <v>139</v>
      </c>
    </row>
    <row r="509" s="2" customFormat="1" ht="14.4" customHeight="1">
      <c r="A509" s="41"/>
      <c r="B509" s="42"/>
      <c r="C509" s="217" t="s">
        <v>1123</v>
      </c>
      <c r="D509" s="217" t="s">
        <v>142</v>
      </c>
      <c r="E509" s="218" t="s">
        <v>1124</v>
      </c>
      <c r="F509" s="219" t="s">
        <v>1125</v>
      </c>
      <c r="G509" s="220" t="s">
        <v>330</v>
      </c>
      <c r="H509" s="221">
        <v>5.9509999999999996</v>
      </c>
      <c r="I509" s="222"/>
      <c r="J509" s="223">
        <f>ROUND(I509*H509,2)</f>
        <v>0</v>
      </c>
      <c r="K509" s="219" t="s">
        <v>145</v>
      </c>
      <c r="L509" s="47"/>
      <c r="M509" s="224" t="s">
        <v>80</v>
      </c>
      <c r="N509" s="225" t="s">
        <v>52</v>
      </c>
      <c r="O509" s="87"/>
      <c r="P509" s="226">
        <f>O509*H509</f>
        <v>0</v>
      </c>
      <c r="Q509" s="226">
        <v>2.0000000000000002E-05</v>
      </c>
      <c r="R509" s="226">
        <f>Q509*H509</f>
        <v>0.00011902</v>
      </c>
      <c r="S509" s="226">
        <v>0</v>
      </c>
      <c r="T509" s="227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28" t="s">
        <v>153</v>
      </c>
      <c r="AT509" s="228" t="s">
        <v>142</v>
      </c>
      <c r="AU509" s="228" t="s">
        <v>92</v>
      </c>
      <c r="AY509" s="19" t="s">
        <v>139</v>
      </c>
      <c r="BE509" s="229">
        <f>IF(N509="základní",J509,0)</f>
        <v>0</v>
      </c>
      <c r="BF509" s="229">
        <f>IF(N509="snížená",J509,0)</f>
        <v>0</v>
      </c>
      <c r="BG509" s="229">
        <f>IF(N509="zákl. přenesená",J509,0)</f>
        <v>0</v>
      </c>
      <c r="BH509" s="229">
        <f>IF(N509="sníž. přenesená",J509,0)</f>
        <v>0</v>
      </c>
      <c r="BI509" s="229">
        <f>IF(N509="nulová",J509,0)</f>
        <v>0</v>
      </c>
      <c r="BJ509" s="19" t="s">
        <v>90</v>
      </c>
      <c r="BK509" s="229">
        <f>ROUND(I509*H509,2)</f>
        <v>0</v>
      </c>
      <c r="BL509" s="19" t="s">
        <v>153</v>
      </c>
      <c r="BM509" s="228" t="s">
        <v>1126</v>
      </c>
    </row>
    <row r="510" s="2" customFormat="1">
      <c r="A510" s="41"/>
      <c r="B510" s="42"/>
      <c r="C510" s="43"/>
      <c r="D510" s="230" t="s">
        <v>148</v>
      </c>
      <c r="E510" s="43"/>
      <c r="F510" s="231" t="s">
        <v>1127</v>
      </c>
      <c r="G510" s="43"/>
      <c r="H510" s="43"/>
      <c r="I510" s="232"/>
      <c r="J510" s="43"/>
      <c r="K510" s="43"/>
      <c r="L510" s="47"/>
      <c r="M510" s="233"/>
      <c r="N510" s="234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19" t="s">
        <v>148</v>
      </c>
      <c r="AU510" s="19" t="s">
        <v>92</v>
      </c>
    </row>
    <row r="511" s="2" customFormat="1">
      <c r="A511" s="41"/>
      <c r="B511" s="42"/>
      <c r="C511" s="43"/>
      <c r="D511" s="230" t="s">
        <v>149</v>
      </c>
      <c r="E511" s="43"/>
      <c r="F511" s="235" t="s">
        <v>1113</v>
      </c>
      <c r="G511" s="43"/>
      <c r="H511" s="43"/>
      <c r="I511" s="232"/>
      <c r="J511" s="43"/>
      <c r="K511" s="43"/>
      <c r="L511" s="47"/>
      <c r="M511" s="233"/>
      <c r="N511" s="23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19" t="s">
        <v>149</v>
      </c>
      <c r="AU511" s="19" t="s">
        <v>92</v>
      </c>
    </row>
    <row r="512" s="13" customFormat="1">
      <c r="A512" s="13"/>
      <c r="B512" s="236"/>
      <c r="C512" s="237"/>
      <c r="D512" s="230" t="s">
        <v>151</v>
      </c>
      <c r="E512" s="238" t="s">
        <v>80</v>
      </c>
      <c r="F512" s="239" t="s">
        <v>1120</v>
      </c>
      <c r="G512" s="237"/>
      <c r="H512" s="240">
        <v>0.313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151</v>
      </c>
      <c r="AU512" s="246" t="s">
        <v>92</v>
      </c>
      <c r="AV512" s="13" t="s">
        <v>92</v>
      </c>
      <c r="AW512" s="13" t="s">
        <v>42</v>
      </c>
      <c r="AX512" s="13" t="s">
        <v>82</v>
      </c>
      <c r="AY512" s="246" t="s">
        <v>139</v>
      </c>
    </row>
    <row r="513" s="13" customFormat="1">
      <c r="A513" s="13"/>
      <c r="B513" s="236"/>
      <c r="C513" s="237"/>
      <c r="D513" s="230" t="s">
        <v>151</v>
      </c>
      <c r="E513" s="238" t="s">
        <v>80</v>
      </c>
      <c r="F513" s="239" t="s">
        <v>1121</v>
      </c>
      <c r="G513" s="237"/>
      <c r="H513" s="240">
        <v>2.7000000000000002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6" t="s">
        <v>151</v>
      </c>
      <c r="AU513" s="246" t="s">
        <v>92</v>
      </c>
      <c r="AV513" s="13" t="s">
        <v>92</v>
      </c>
      <c r="AW513" s="13" t="s">
        <v>42</v>
      </c>
      <c r="AX513" s="13" t="s">
        <v>82</v>
      </c>
      <c r="AY513" s="246" t="s">
        <v>139</v>
      </c>
    </row>
    <row r="514" s="13" customFormat="1">
      <c r="A514" s="13"/>
      <c r="B514" s="236"/>
      <c r="C514" s="237"/>
      <c r="D514" s="230" t="s">
        <v>151</v>
      </c>
      <c r="E514" s="238" t="s">
        <v>80</v>
      </c>
      <c r="F514" s="239" t="s">
        <v>1122</v>
      </c>
      <c r="G514" s="237"/>
      <c r="H514" s="240">
        <v>2.9380000000000002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151</v>
      </c>
      <c r="AU514" s="246" t="s">
        <v>92</v>
      </c>
      <c r="AV514" s="13" t="s">
        <v>92</v>
      </c>
      <c r="AW514" s="13" t="s">
        <v>42</v>
      </c>
      <c r="AX514" s="13" t="s">
        <v>82</v>
      </c>
      <c r="AY514" s="246" t="s">
        <v>139</v>
      </c>
    </row>
    <row r="515" s="14" customFormat="1">
      <c r="A515" s="14"/>
      <c r="B515" s="247"/>
      <c r="C515" s="248"/>
      <c r="D515" s="230" t="s">
        <v>151</v>
      </c>
      <c r="E515" s="249" t="s">
        <v>80</v>
      </c>
      <c r="F515" s="250" t="s">
        <v>152</v>
      </c>
      <c r="G515" s="248"/>
      <c r="H515" s="251">
        <v>5.9509999999999996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7" t="s">
        <v>151</v>
      </c>
      <c r="AU515" s="257" t="s">
        <v>92</v>
      </c>
      <c r="AV515" s="14" t="s">
        <v>153</v>
      </c>
      <c r="AW515" s="14" t="s">
        <v>42</v>
      </c>
      <c r="AX515" s="14" t="s">
        <v>90</v>
      </c>
      <c r="AY515" s="257" t="s">
        <v>139</v>
      </c>
    </row>
    <row r="516" s="2" customFormat="1" ht="14.4" customHeight="1">
      <c r="A516" s="41"/>
      <c r="B516" s="42"/>
      <c r="C516" s="217" t="s">
        <v>1128</v>
      </c>
      <c r="D516" s="217" t="s">
        <v>142</v>
      </c>
      <c r="E516" s="218" t="s">
        <v>1129</v>
      </c>
      <c r="F516" s="219" t="s">
        <v>1130</v>
      </c>
      <c r="G516" s="220" t="s">
        <v>380</v>
      </c>
      <c r="H516" s="221">
        <v>0.20300000000000001</v>
      </c>
      <c r="I516" s="222"/>
      <c r="J516" s="223">
        <f>ROUND(I516*H516,2)</f>
        <v>0</v>
      </c>
      <c r="K516" s="219" t="s">
        <v>145</v>
      </c>
      <c r="L516" s="47"/>
      <c r="M516" s="224" t="s">
        <v>80</v>
      </c>
      <c r="N516" s="225" t="s">
        <v>52</v>
      </c>
      <c r="O516" s="87"/>
      <c r="P516" s="226">
        <f>O516*H516</f>
        <v>0</v>
      </c>
      <c r="Q516" s="226">
        <v>1.04877</v>
      </c>
      <c r="R516" s="226">
        <f>Q516*H516</f>
        <v>0.21290031000000001</v>
      </c>
      <c r="S516" s="226">
        <v>0</v>
      </c>
      <c r="T516" s="227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28" t="s">
        <v>153</v>
      </c>
      <c r="AT516" s="228" t="s">
        <v>142</v>
      </c>
      <c r="AU516" s="228" t="s">
        <v>92</v>
      </c>
      <c r="AY516" s="19" t="s">
        <v>139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19" t="s">
        <v>90</v>
      </c>
      <c r="BK516" s="229">
        <f>ROUND(I516*H516,2)</f>
        <v>0</v>
      </c>
      <c r="BL516" s="19" t="s">
        <v>153</v>
      </c>
      <c r="BM516" s="228" t="s">
        <v>1131</v>
      </c>
    </row>
    <row r="517" s="2" customFormat="1">
      <c r="A517" s="41"/>
      <c r="B517" s="42"/>
      <c r="C517" s="43"/>
      <c r="D517" s="230" t="s">
        <v>148</v>
      </c>
      <c r="E517" s="43"/>
      <c r="F517" s="231" t="s">
        <v>1132</v>
      </c>
      <c r="G517" s="43"/>
      <c r="H517" s="43"/>
      <c r="I517" s="232"/>
      <c r="J517" s="43"/>
      <c r="K517" s="43"/>
      <c r="L517" s="47"/>
      <c r="M517" s="233"/>
      <c r="N517" s="234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148</v>
      </c>
      <c r="AU517" s="19" t="s">
        <v>92</v>
      </c>
    </row>
    <row r="518" s="2" customFormat="1">
      <c r="A518" s="41"/>
      <c r="B518" s="42"/>
      <c r="C518" s="43"/>
      <c r="D518" s="230" t="s">
        <v>149</v>
      </c>
      <c r="E518" s="43"/>
      <c r="F518" s="235" t="s">
        <v>1133</v>
      </c>
      <c r="G518" s="43"/>
      <c r="H518" s="43"/>
      <c r="I518" s="232"/>
      <c r="J518" s="43"/>
      <c r="K518" s="43"/>
      <c r="L518" s="47"/>
      <c r="M518" s="233"/>
      <c r="N518" s="234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T518" s="19" t="s">
        <v>149</v>
      </c>
      <c r="AU518" s="19" t="s">
        <v>92</v>
      </c>
    </row>
    <row r="519" s="13" customFormat="1">
      <c r="A519" s="13"/>
      <c r="B519" s="236"/>
      <c r="C519" s="237"/>
      <c r="D519" s="230" t="s">
        <v>151</v>
      </c>
      <c r="E519" s="238" t="s">
        <v>80</v>
      </c>
      <c r="F519" s="239" t="s">
        <v>1134</v>
      </c>
      <c r="G519" s="237"/>
      <c r="H519" s="240">
        <v>0.20300000000000001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6" t="s">
        <v>151</v>
      </c>
      <c r="AU519" s="246" t="s">
        <v>92</v>
      </c>
      <c r="AV519" s="13" t="s">
        <v>92</v>
      </c>
      <c r="AW519" s="13" t="s">
        <v>42</v>
      </c>
      <c r="AX519" s="13" t="s">
        <v>82</v>
      </c>
      <c r="AY519" s="246" t="s">
        <v>139</v>
      </c>
    </row>
    <row r="520" s="14" customFormat="1">
      <c r="A520" s="14"/>
      <c r="B520" s="247"/>
      <c r="C520" s="248"/>
      <c r="D520" s="230" t="s">
        <v>151</v>
      </c>
      <c r="E520" s="249" t="s">
        <v>80</v>
      </c>
      <c r="F520" s="250" t="s">
        <v>152</v>
      </c>
      <c r="G520" s="248"/>
      <c r="H520" s="251">
        <v>0.20300000000000001</v>
      </c>
      <c r="I520" s="252"/>
      <c r="J520" s="248"/>
      <c r="K520" s="248"/>
      <c r="L520" s="253"/>
      <c r="M520" s="254"/>
      <c r="N520" s="255"/>
      <c r="O520" s="255"/>
      <c r="P520" s="255"/>
      <c r="Q520" s="255"/>
      <c r="R520" s="255"/>
      <c r="S520" s="255"/>
      <c r="T520" s="25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7" t="s">
        <v>151</v>
      </c>
      <c r="AU520" s="257" t="s">
        <v>92</v>
      </c>
      <c r="AV520" s="14" t="s">
        <v>153</v>
      </c>
      <c r="AW520" s="14" t="s">
        <v>42</v>
      </c>
      <c r="AX520" s="14" t="s">
        <v>90</v>
      </c>
      <c r="AY520" s="257" t="s">
        <v>139</v>
      </c>
    </row>
    <row r="521" s="2" customFormat="1" ht="14.4" customHeight="1">
      <c r="A521" s="41"/>
      <c r="B521" s="42"/>
      <c r="C521" s="217" t="s">
        <v>1135</v>
      </c>
      <c r="D521" s="217" t="s">
        <v>142</v>
      </c>
      <c r="E521" s="218" t="s">
        <v>1136</v>
      </c>
      <c r="F521" s="219" t="s">
        <v>1137</v>
      </c>
      <c r="G521" s="220" t="s">
        <v>396</v>
      </c>
      <c r="H521" s="221">
        <v>23.844000000000001</v>
      </c>
      <c r="I521" s="222"/>
      <c r="J521" s="223">
        <f>ROUND(I521*H521,2)</f>
        <v>0</v>
      </c>
      <c r="K521" s="219" t="s">
        <v>145</v>
      </c>
      <c r="L521" s="47"/>
      <c r="M521" s="224" t="s">
        <v>80</v>
      </c>
      <c r="N521" s="225" t="s">
        <v>52</v>
      </c>
      <c r="O521" s="87"/>
      <c r="P521" s="226">
        <f>O521*H521</f>
        <v>0</v>
      </c>
      <c r="Q521" s="226">
        <v>0.00019000000000000001</v>
      </c>
      <c r="R521" s="226">
        <f>Q521*H521</f>
        <v>0.0045303600000000006</v>
      </c>
      <c r="S521" s="226">
        <v>0</v>
      </c>
      <c r="T521" s="227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28" t="s">
        <v>153</v>
      </c>
      <c r="AT521" s="228" t="s">
        <v>142</v>
      </c>
      <c r="AU521" s="228" t="s">
        <v>92</v>
      </c>
      <c r="AY521" s="19" t="s">
        <v>139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9" t="s">
        <v>90</v>
      </c>
      <c r="BK521" s="229">
        <f>ROUND(I521*H521,2)</f>
        <v>0</v>
      </c>
      <c r="BL521" s="19" t="s">
        <v>153</v>
      </c>
      <c r="BM521" s="228" t="s">
        <v>1138</v>
      </c>
    </row>
    <row r="522" s="2" customFormat="1">
      <c r="A522" s="41"/>
      <c r="B522" s="42"/>
      <c r="C522" s="43"/>
      <c r="D522" s="230" t="s">
        <v>148</v>
      </c>
      <c r="E522" s="43"/>
      <c r="F522" s="231" t="s">
        <v>1139</v>
      </c>
      <c r="G522" s="43"/>
      <c r="H522" s="43"/>
      <c r="I522" s="232"/>
      <c r="J522" s="43"/>
      <c r="K522" s="43"/>
      <c r="L522" s="47"/>
      <c r="M522" s="233"/>
      <c r="N522" s="23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19" t="s">
        <v>148</v>
      </c>
      <c r="AU522" s="19" t="s">
        <v>92</v>
      </c>
    </row>
    <row r="523" s="2" customFormat="1">
      <c r="A523" s="41"/>
      <c r="B523" s="42"/>
      <c r="C523" s="43"/>
      <c r="D523" s="230" t="s">
        <v>149</v>
      </c>
      <c r="E523" s="43"/>
      <c r="F523" s="235" t="s">
        <v>1113</v>
      </c>
      <c r="G523" s="43"/>
      <c r="H523" s="43"/>
      <c r="I523" s="232"/>
      <c r="J523" s="43"/>
      <c r="K523" s="43"/>
      <c r="L523" s="47"/>
      <c r="M523" s="233"/>
      <c r="N523" s="234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19" t="s">
        <v>149</v>
      </c>
      <c r="AU523" s="19" t="s">
        <v>92</v>
      </c>
    </row>
    <row r="524" s="13" customFormat="1">
      <c r="A524" s="13"/>
      <c r="B524" s="236"/>
      <c r="C524" s="237"/>
      <c r="D524" s="230" t="s">
        <v>151</v>
      </c>
      <c r="E524" s="238" t="s">
        <v>80</v>
      </c>
      <c r="F524" s="239" t="s">
        <v>1140</v>
      </c>
      <c r="G524" s="237"/>
      <c r="H524" s="240">
        <v>23.844000000000001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151</v>
      </c>
      <c r="AU524" s="246" t="s">
        <v>92</v>
      </c>
      <c r="AV524" s="13" t="s">
        <v>92</v>
      </c>
      <c r="AW524" s="13" t="s">
        <v>42</v>
      </c>
      <c r="AX524" s="13" t="s">
        <v>82</v>
      </c>
      <c r="AY524" s="246" t="s">
        <v>139</v>
      </c>
    </row>
    <row r="525" s="14" customFormat="1">
      <c r="A525" s="14"/>
      <c r="B525" s="247"/>
      <c r="C525" s="248"/>
      <c r="D525" s="230" t="s">
        <v>151</v>
      </c>
      <c r="E525" s="249" t="s">
        <v>80</v>
      </c>
      <c r="F525" s="250" t="s">
        <v>152</v>
      </c>
      <c r="G525" s="248"/>
      <c r="H525" s="251">
        <v>23.844000000000001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7" t="s">
        <v>151</v>
      </c>
      <c r="AU525" s="257" t="s">
        <v>92</v>
      </c>
      <c r="AV525" s="14" t="s">
        <v>153</v>
      </c>
      <c r="AW525" s="14" t="s">
        <v>42</v>
      </c>
      <c r="AX525" s="14" t="s">
        <v>90</v>
      </c>
      <c r="AY525" s="257" t="s">
        <v>139</v>
      </c>
    </row>
    <row r="526" s="2" customFormat="1" ht="14.4" customHeight="1">
      <c r="A526" s="41"/>
      <c r="B526" s="42"/>
      <c r="C526" s="217" t="s">
        <v>1141</v>
      </c>
      <c r="D526" s="217" t="s">
        <v>142</v>
      </c>
      <c r="E526" s="218" t="s">
        <v>1142</v>
      </c>
      <c r="F526" s="219" t="s">
        <v>1143</v>
      </c>
      <c r="G526" s="220" t="s">
        <v>380</v>
      </c>
      <c r="H526" s="221">
        <v>0.65900000000000003</v>
      </c>
      <c r="I526" s="222"/>
      <c r="J526" s="223">
        <f>ROUND(I526*H526,2)</f>
        <v>0</v>
      </c>
      <c r="K526" s="219" t="s">
        <v>80</v>
      </c>
      <c r="L526" s="47"/>
      <c r="M526" s="224" t="s">
        <v>80</v>
      </c>
      <c r="N526" s="225" t="s">
        <v>52</v>
      </c>
      <c r="O526" s="87"/>
      <c r="P526" s="226">
        <f>O526*H526</f>
        <v>0</v>
      </c>
      <c r="Q526" s="226">
        <v>1</v>
      </c>
      <c r="R526" s="226">
        <f>Q526*H526</f>
        <v>0.65900000000000003</v>
      </c>
      <c r="S526" s="226">
        <v>0</v>
      </c>
      <c r="T526" s="227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28" t="s">
        <v>153</v>
      </c>
      <c r="AT526" s="228" t="s">
        <v>142</v>
      </c>
      <c r="AU526" s="228" t="s">
        <v>92</v>
      </c>
      <c r="AY526" s="19" t="s">
        <v>139</v>
      </c>
      <c r="BE526" s="229">
        <f>IF(N526="základní",J526,0)</f>
        <v>0</v>
      </c>
      <c r="BF526" s="229">
        <f>IF(N526="snížená",J526,0)</f>
        <v>0</v>
      </c>
      <c r="BG526" s="229">
        <f>IF(N526="zákl. přenesená",J526,0)</f>
        <v>0</v>
      </c>
      <c r="BH526" s="229">
        <f>IF(N526="sníž. přenesená",J526,0)</f>
        <v>0</v>
      </c>
      <c r="BI526" s="229">
        <f>IF(N526="nulová",J526,0)</f>
        <v>0</v>
      </c>
      <c r="BJ526" s="19" t="s">
        <v>90</v>
      </c>
      <c r="BK526" s="229">
        <f>ROUND(I526*H526,2)</f>
        <v>0</v>
      </c>
      <c r="BL526" s="19" t="s">
        <v>153</v>
      </c>
      <c r="BM526" s="228" t="s">
        <v>1144</v>
      </c>
    </row>
    <row r="527" s="2" customFormat="1">
      <c r="A527" s="41"/>
      <c r="B527" s="42"/>
      <c r="C527" s="43"/>
      <c r="D527" s="230" t="s">
        <v>148</v>
      </c>
      <c r="E527" s="43"/>
      <c r="F527" s="231" t="s">
        <v>1143</v>
      </c>
      <c r="G527" s="43"/>
      <c r="H527" s="43"/>
      <c r="I527" s="232"/>
      <c r="J527" s="43"/>
      <c r="K527" s="43"/>
      <c r="L527" s="47"/>
      <c r="M527" s="233"/>
      <c r="N527" s="234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19" t="s">
        <v>148</v>
      </c>
      <c r="AU527" s="19" t="s">
        <v>92</v>
      </c>
    </row>
    <row r="528" s="2" customFormat="1">
      <c r="A528" s="41"/>
      <c r="B528" s="42"/>
      <c r="C528" s="43"/>
      <c r="D528" s="230" t="s">
        <v>149</v>
      </c>
      <c r="E528" s="43"/>
      <c r="F528" s="235" t="s">
        <v>1145</v>
      </c>
      <c r="G528" s="43"/>
      <c r="H528" s="43"/>
      <c r="I528" s="232"/>
      <c r="J528" s="43"/>
      <c r="K528" s="43"/>
      <c r="L528" s="47"/>
      <c r="M528" s="233"/>
      <c r="N528" s="23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19" t="s">
        <v>149</v>
      </c>
      <c r="AU528" s="19" t="s">
        <v>92</v>
      </c>
    </row>
    <row r="529" s="15" customFormat="1">
      <c r="A529" s="15"/>
      <c r="B529" s="261"/>
      <c r="C529" s="262"/>
      <c r="D529" s="230" t="s">
        <v>151</v>
      </c>
      <c r="E529" s="263" t="s">
        <v>80</v>
      </c>
      <c r="F529" s="264" t="s">
        <v>1146</v>
      </c>
      <c r="G529" s="262"/>
      <c r="H529" s="263" t="s">
        <v>80</v>
      </c>
      <c r="I529" s="265"/>
      <c r="J529" s="262"/>
      <c r="K529" s="262"/>
      <c r="L529" s="266"/>
      <c r="M529" s="267"/>
      <c r="N529" s="268"/>
      <c r="O529" s="268"/>
      <c r="P529" s="268"/>
      <c r="Q529" s="268"/>
      <c r="R529" s="268"/>
      <c r="S529" s="268"/>
      <c r="T529" s="269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70" t="s">
        <v>151</v>
      </c>
      <c r="AU529" s="270" t="s">
        <v>92</v>
      </c>
      <c r="AV529" s="15" t="s">
        <v>90</v>
      </c>
      <c r="AW529" s="15" t="s">
        <v>42</v>
      </c>
      <c r="AX529" s="15" t="s">
        <v>82</v>
      </c>
      <c r="AY529" s="270" t="s">
        <v>139</v>
      </c>
    </row>
    <row r="530" s="13" customFormat="1">
      <c r="A530" s="13"/>
      <c r="B530" s="236"/>
      <c r="C530" s="237"/>
      <c r="D530" s="230" t="s">
        <v>151</v>
      </c>
      <c r="E530" s="238" t="s">
        <v>80</v>
      </c>
      <c r="F530" s="239" t="s">
        <v>1147</v>
      </c>
      <c r="G530" s="237"/>
      <c r="H530" s="240">
        <v>0.040000000000000001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151</v>
      </c>
      <c r="AU530" s="246" t="s">
        <v>92</v>
      </c>
      <c r="AV530" s="13" t="s">
        <v>92</v>
      </c>
      <c r="AW530" s="13" t="s">
        <v>42</v>
      </c>
      <c r="AX530" s="13" t="s">
        <v>82</v>
      </c>
      <c r="AY530" s="246" t="s">
        <v>139</v>
      </c>
    </row>
    <row r="531" s="13" customFormat="1">
      <c r="A531" s="13"/>
      <c r="B531" s="236"/>
      <c r="C531" s="237"/>
      <c r="D531" s="230" t="s">
        <v>151</v>
      </c>
      <c r="E531" s="238" t="s">
        <v>80</v>
      </c>
      <c r="F531" s="239" t="s">
        <v>1148</v>
      </c>
      <c r="G531" s="237"/>
      <c r="H531" s="240">
        <v>0.016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6" t="s">
        <v>151</v>
      </c>
      <c r="AU531" s="246" t="s">
        <v>92</v>
      </c>
      <c r="AV531" s="13" t="s">
        <v>92</v>
      </c>
      <c r="AW531" s="13" t="s">
        <v>42</v>
      </c>
      <c r="AX531" s="13" t="s">
        <v>82</v>
      </c>
      <c r="AY531" s="246" t="s">
        <v>139</v>
      </c>
    </row>
    <row r="532" s="13" customFormat="1">
      <c r="A532" s="13"/>
      <c r="B532" s="236"/>
      <c r="C532" s="237"/>
      <c r="D532" s="230" t="s">
        <v>151</v>
      </c>
      <c r="E532" s="238" t="s">
        <v>80</v>
      </c>
      <c r="F532" s="239" t="s">
        <v>1149</v>
      </c>
      <c r="G532" s="237"/>
      <c r="H532" s="240">
        <v>0.016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151</v>
      </c>
      <c r="AU532" s="246" t="s">
        <v>92</v>
      </c>
      <c r="AV532" s="13" t="s">
        <v>92</v>
      </c>
      <c r="AW532" s="13" t="s">
        <v>42</v>
      </c>
      <c r="AX532" s="13" t="s">
        <v>82</v>
      </c>
      <c r="AY532" s="246" t="s">
        <v>139</v>
      </c>
    </row>
    <row r="533" s="16" customFormat="1">
      <c r="A533" s="16"/>
      <c r="B533" s="271"/>
      <c r="C533" s="272"/>
      <c r="D533" s="230" t="s">
        <v>151</v>
      </c>
      <c r="E533" s="273" t="s">
        <v>80</v>
      </c>
      <c r="F533" s="274" t="s">
        <v>826</v>
      </c>
      <c r="G533" s="272"/>
      <c r="H533" s="275">
        <v>0.071999999999999995</v>
      </c>
      <c r="I533" s="276"/>
      <c r="J533" s="272"/>
      <c r="K533" s="272"/>
      <c r="L533" s="277"/>
      <c r="M533" s="278"/>
      <c r="N533" s="279"/>
      <c r="O533" s="279"/>
      <c r="P533" s="279"/>
      <c r="Q533" s="279"/>
      <c r="R533" s="279"/>
      <c r="S533" s="279"/>
      <c r="T533" s="280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T533" s="281" t="s">
        <v>151</v>
      </c>
      <c r="AU533" s="281" t="s">
        <v>92</v>
      </c>
      <c r="AV533" s="16" t="s">
        <v>159</v>
      </c>
      <c r="AW533" s="16" t="s">
        <v>42</v>
      </c>
      <c r="AX533" s="16" t="s">
        <v>82</v>
      </c>
      <c r="AY533" s="281" t="s">
        <v>139</v>
      </c>
    </row>
    <row r="534" s="15" customFormat="1">
      <c r="A534" s="15"/>
      <c r="B534" s="261"/>
      <c r="C534" s="262"/>
      <c r="D534" s="230" t="s">
        <v>151</v>
      </c>
      <c r="E534" s="263" t="s">
        <v>80</v>
      </c>
      <c r="F534" s="264" t="s">
        <v>874</v>
      </c>
      <c r="G534" s="262"/>
      <c r="H534" s="263" t="s">
        <v>80</v>
      </c>
      <c r="I534" s="265"/>
      <c r="J534" s="262"/>
      <c r="K534" s="262"/>
      <c r="L534" s="266"/>
      <c r="M534" s="267"/>
      <c r="N534" s="268"/>
      <c r="O534" s="268"/>
      <c r="P534" s="268"/>
      <c r="Q534" s="268"/>
      <c r="R534" s="268"/>
      <c r="S534" s="268"/>
      <c r="T534" s="269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0" t="s">
        <v>151</v>
      </c>
      <c r="AU534" s="270" t="s">
        <v>92</v>
      </c>
      <c r="AV534" s="15" t="s">
        <v>90</v>
      </c>
      <c r="AW534" s="15" t="s">
        <v>42</v>
      </c>
      <c r="AX534" s="15" t="s">
        <v>82</v>
      </c>
      <c r="AY534" s="270" t="s">
        <v>139</v>
      </c>
    </row>
    <row r="535" s="13" customFormat="1">
      <c r="A535" s="13"/>
      <c r="B535" s="236"/>
      <c r="C535" s="237"/>
      <c r="D535" s="230" t="s">
        <v>151</v>
      </c>
      <c r="E535" s="238" t="s">
        <v>80</v>
      </c>
      <c r="F535" s="239" t="s">
        <v>1150</v>
      </c>
      <c r="G535" s="237"/>
      <c r="H535" s="240">
        <v>0.112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6" t="s">
        <v>151</v>
      </c>
      <c r="AU535" s="246" t="s">
        <v>92</v>
      </c>
      <c r="AV535" s="13" t="s">
        <v>92</v>
      </c>
      <c r="AW535" s="13" t="s">
        <v>42</v>
      </c>
      <c r="AX535" s="13" t="s">
        <v>82</v>
      </c>
      <c r="AY535" s="246" t="s">
        <v>139</v>
      </c>
    </row>
    <row r="536" s="13" customFormat="1">
      <c r="A536" s="13"/>
      <c r="B536" s="236"/>
      <c r="C536" s="237"/>
      <c r="D536" s="230" t="s">
        <v>151</v>
      </c>
      <c r="E536" s="238" t="s">
        <v>80</v>
      </c>
      <c r="F536" s="239" t="s">
        <v>1151</v>
      </c>
      <c r="G536" s="237"/>
      <c r="H536" s="240">
        <v>0.043999999999999997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6" t="s">
        <v>151</v>
      </c>
      <c r="AU536" s="246" t="s">
        <v>92</v>
      </c>
      <c r="AV536" s="13" t="s">
        <v>92</v>
      </c>
      <c r="AW536" s="13" t="s">
        <v>42</v>
      </c>
      <c r="AX536" s="13" t="s">
        <v>82</v>
      </c>
      <c r="AY536" s="246" t="s">
        <v>139</v>
      </c>
    </row>
    <row r="537" s="13" customFormat="1">
      <c r="A537" s="13"/>
      <c r="B537" s="236"/>
      <c r="C537" s="237"/>
      <c r="D537" s="230" t="s">
        <v>151</v>
      </c>
      <c r="E537" s="238" t="s">
        <v>80</v>
      </c>
      <c r="F537" s="239" t="s">
        <v>1152</v>
      </c>
      <c r="G537" s="237"/>
      <c r="H537" s="240">
        <v>0.044999999999999998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6" t="s">
        <v>151</v>
      </c>
      <c r="AU537" s="246" t="s">
        <v>92</v>
      </c>
      <c r="AV537" s="13" t="s">
        <v>92</v>
      </c>
      <c r="AW537" s="13" t="s">
        <v>42</v>
      </c>
      <c r="AX537" s="13" t="s">
        <v>82</v>
      </c>
      <c r="AY537" s="246" t="s">
        <v>139</v>
      </c>
    </row>
    <row r="538" s="16" customFormat="1">
      <c r="A538" s="16"/>
      <c r="B538" s="271"/>
      <c r="C538" s="272"/>
      <c r="D538" s="230" t="s">
        <v>151</v>
      </c>
      <c r="E538" s="273" t="s">
        <v>80</v>
      </c>
      <c r="F538" s="274" t="s">
        <v>826</v>
      </c>
      <c r="G538" s="272"/>
      <c r="H538" s="275">
        <v>0.20100000000000001</v>
      </c>
      <c r="I538" s="276"/>
      <c r="J538" s="272"/>
      <c r="K538" s="272"/>
      <c r="L538" s="277"/>
      <c r="M538" s="278"/>
      <c r="N538" s="279"/>
      <c r="O538" s="279"/>
      <c r="P538" s="279"/>
      <c r="Q538" s="279"/>
      <c r="R538" s="279"/>
      <c r="S538" s="279"/>
      <c r="T538" s="280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81" t="s">
        <v>151</v>
      </c>
      <c r="AU538" s="281" t="s">
        <v>92</v>
      </c>
      <c r="AV538" s="16" t="s">
        <v>159</v>
      </c>
      <c r="AW538" s="16" t="s">
        <v>42</v>
      </c>
      <c r="AX538" s="16" t="s">
        <v>82</v>
      </c>
      <c r="AY538" s="281" t="s">
        <v>139</v>
      </c>
    </row>
    <row r="539" s="15" customFormat="1">
      <c r="A539" s="15"/>
      <c r="B539" s="261"/>
      <c r="C539" s="262"/>
      <c r="D539" s="230" t="s">
        <v>151</v>
      </c>
      <c r="E539" s="263" t="s">
        <v>80</v>
      </c>
      <c r="F539" s="264" t="s">
        <v>1153</v>
      </c>
      <c r="G539" s="262"/>
      <c r="H539" s="263" t="s">
        <v>80</v>
      </c>
      <c r="I539" s="265"/>
      <c r="J539" s="262"/>
      <c r="K539" s="262"/>
      <c r="L539" s="266"/>
      <c r="M539" s="267"/>
      <c r="N539" s="268"/>
      <c r="O539" s="268"/>
      <c r="P539" s="268"/>
      <c r="Q539" s="268"/>
      <c r="R539" s="268"/>
      <c r="S539" s="268"/>
      <c r="T539" s="269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0" t="s">
        <v>151</v>
      </c>
      <c r="AU539" s="270" t="s">
        <v>92</v>
      </c>
      <c r="AV539" s="15" t="s">
        <v>90</v>
      </c>
      <c r="AW539" s="15" t="s">
        <v>42</v>
      </c>
      <c r="AX539" s="15" t="s">
        <v>82</v>
      </c>
      <c r="AY539" s="270" t="s">
        <v>139</v>
      </c>
    </row>
    <row r="540" s="13" customFormat="1">
      <c r="A540" s="13"/>
      <c r="B540" s="236"/>
      <c r="C540" s="237"/>
      <c r="D540" s="230" t="s">
        <v>151</v>
      </c>
      <c r="E540" s="238" t="s">
        <v>80</v>
      </c>
      <c r="F540" s="239" t="s">
        <v>1154</v>
      </c>
      <c r="G540" s="237"/>
      <c r="H540" s="240">
        <v>0.050999999999999997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6" t="s">
        <v>151</v>
      </c>
      <c r="AU540" s="246" t="s">
        <v>92</v>
      </c>
      <c r="AV540" s="13" t="s">
        <v>92</v>
      </c>
      <c r="AW540" s="13" t="s">
        <v>42</v>
      </c>
      <c r="AX540" s="13" t="s">
        <v>82</v>
      </c>
      <c r="AY540" s="246" t="s">
        <v>139</v>
      </c>
    </row>
    <row r="541" s="13" customFormat="1">
      <c r="A541" s="13"/>
      <c r="B541" s="236"/>
      <c r="C541" s="237"/>
      <c r="D541" s="230" t="s">
        <v>151</v>
      </c>
      <c r="E541" s="238" t="s">
        <v>80</v>
      </c>
      <c r="F541" s="239" t="s">
        <v>1155</v>
      </c>
      <c r="G541" s="237"/>
      <c r="H541" s="240">
        <v>0.30599999999999999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151</v>
      </c>
      <c r="AU541" s="246" t="s">
        <v>92</v>
      </c>
      <c r="AV541" s="13" t="s">
        <v>92</v>
      </c>
      <c r="AW541" s="13" t="s">
        <v>42</v>
      </c>
      <c r="AX541" s="13" t="s">
        <v>82</v>
      </c>
      <c r="AY541" s="246" t="s">
        <v>139</v>
      </c>
    </row>
    <row r="542" s="13" customFormat="1">
      <c r="A542" s="13"/>
      <c r="B542" s="236"/>
      <c r="C542" s="237"/>
      <c r="D542" s="230" t="s">
        <v>151</v>
      </c>
      <c r="E542" s="238" t="s">
        <v>80</v>
      </c>
      <c r="F542" s="239" t="s">
        <v>1156</v>
      </c>
      <c r="G542" s="237"/>
      <c r="H542" s="240">
        <v>0.029000000000000001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6" t="s">
        <v>151</v>
      </c>
      <c r="AU542" s="246" t="s">
        <v>92</v>
      </c>
      <c r="AV542" s="13" t="s">
        <v>92</v>
      </c>
      <c r="AW542" s="13" t="s">
        <v>42</v>
      </c>
      <c r="AX542" s="13" t="s">
        <v>82</v>
      </c>
      <c r="AY542" s="246" t="s">
        <v>139</v>
      </c>
    </row>
    <row r="543" s="16" customFormat="1">
      <c r="A543" s="16"/>
      <c r="B543" s="271"/>
      <c r="C543" s="272"/>
      <c r="D543" s="230" t="s">
        <v>151</v>
      </c>
      <c r="E543" s="273" t="s">
        <v>80</v>
      </c>
      <c r="F543" s="274" t="s">
        <v>826</v>
      </c>
      <c r="G543" s="272"/>
      <c r="H543" s="275">
        <v>0.38600000000000001</v>
      </c>
      <c r="I543" s="276"/>
      <c r="J543" s="272"/>
      <c r="K543" s="272"/>
      <c r="L543" s="277"/>
      <c r="M543" s="278"/>
      <c r="N543" s="279"/>
      <c r="O543" s="279"/>
      <c r="P543" s="279"/>
      <c r="Q543" s="279"/>
      <c r="R543" s="279"/>
      <c r="S543" s="279"/>
      <c r="T543" s="280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81" t="s">
        <v>151</v>
      </c>
      <c r="AU543" s="281" t="s">
        <v>92</v>
      </c>
      <c r="AV543" s="16" t="s">
        <v>159</v>
      </c>
      <c r="AW543" s="16" t="s">
        <v>42</v>
      </c>
      <c r="AX543" s="16" t="s">
        <v>82</v>
      </c>
      <c r="AY543" s="281" t="s">
        <v>139</v>
      </c>
    </row>
    <row r="544" s="14" customFormat="1">
      <c r="A544" s="14"/>
      <c r="B544" s="247"/>
      <c r="C544" s="248"/>
      <c r="D544" s="230" t="s">
        <v>151</v>
      </c>
      <c r="E544" s="249" t="s">
        <v>80</v>
      </c>
      <c r="F544" s="250" t="s">
        <v>152</v>
      </c>
      <c r="G544" s="248"/>
      <c r="H544" s="251">
        <v>0.65900000000000003</v>
      </c>
      <c r="I544" s="252"/>
      <c r="J544" s="248"/>
      <c r="K544" s="248"/>
      <c r="L544" s="253"/>
      <c r="M544" s="254"/>
      <c r="N544" s="255"/>
      <c r="O544" s="255"/>
      <c r="P544" s="255"/>
      <c r="Q544" s="255"/>
      <c r="R544" s="255"/>
      <c r="S544" s="255"/>
      <c r="T544" s="25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7" t="s">
        <v>151</v>
      </c>
      <c r="AU544" s="257" t="s">
        <v>92</v>
      </c>
      <c r="AV544" s="14" t="s">
        <v>153</v>
      </c>
      <c r="AW544" s="14" t="s">
        <v>42</v>
      </c>
      <c r="AX544" s="14" t="s">
        <v>90</v>
      </c>
      <c r="AY544" s="257" t="s">
        <v>139</v>
      </c>
    </row>
    <row r="545" s="12" customFormat="1" ht="22.8" customHeight="1">
      <c r="A545" s="12"/>
      <c r="B545" s="201"/>
      <c r="C545" s="202"/>
      <c r="D545" s="203" t="s">
        <v>81</v>
      </c>
      <c r="E545" s="215" t="s">
        <v>153</v>
      </c>
      <c r="F545" s="215" t="s">
        <v>1157</v>
      </c>
      <c r="G545" s="202"/>
      <c r="H545" s="202"/>
      <c r="I545" s="205"/>
      <c r="J545" s="216">
        <f>BK545</f>
        <v>0</v>
      </c>
      <c r="K545" s="202"/>
      <c r="L545" s="207"/>
      <c r="M545" s="208"/>
      <c r="N545" s="209"/>
      <c r="O545" s="209"/>
      <c r="P545" s="210">
        <f>SUM(P546:P576)</f>
        <v>0</v>
      </c>
      <c r="Q545" s="209"/>
      <c r="R545" s="210">
        <f>SUM(R546:R576)</f>
        <v>9.9908000000000001</v>
      </c>
      <c r="S545" s="209"/>
      <c r="T545" s="211">
        <f>SUM(T546:T576)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12" t="s">
        <v>90</v>
      </c>
      <c r="AT545" s="213" t="s">
        <v>81</v>
      </c>
      <c r="AU545" s="213" t="s">
        <v>90</v>
      </c>
      <c r="AY545" s="212" t="s">
        <v>139</v>
      </c>
      <c r="BK545" s="214">
        <f>SUM(BK546:BK576)</f>
        <v>0</v>
      </c>
    </row>
    <row r="546" s="2" customFormat="1" ht="14.4" customHeight="1">
      <c r="A546" s="41"/>
      <c r="B546" s="42"/>
      <c r="C546" s="217" t="s">
        <v>1158</v>
      </c>
      <c r="D546" s="217" t="s">
        <v>142</v>
      </c>
      <c r="E546" s="218" t="s">
        <v>1159</v>
      </c>
      <c r="F546" s="219" t="s">
        <v>1160</v>
      </c>
      <c r="G546" s="220" t="s">
        <v>265</v>
      </c>
      <c r="H546" s="221">
        <v>40</v>
      </c>
      <c r="I546" s="222"/>
      <c r="J546" s="223">
        <f>ROUND(I546*H546,2)</f>
        <v>0</v>
      </c>
      <c r="K546" s="219" t="s">
        <v>145</v>
      </c>
      <c r="L546" s="47"/>
      <c r="M546" s="224" t="s">
        <v>80</v>
      </c>
      <c r="N546" s="225" t="s">
        <v>52</v>
      </c>
      <c r="O546" s="87"/>
      <c r="P546" s="226">
        <f>O546*H546</f>
        <v>0</v>
      </c>
      <c r="Q546" s="226">
        <v>0.0070200000000000002</v>
      </c>
      <c r="R546" s="226">
        <f>Q546*H546</f>
        <v>0.28079999999999999</v>
      </c>
      <c r="S546" s="226">
        <v>0</v>
      </c>
      <c r="T546" s="227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28" t="s">
        <v>153</v>
      </c>
      <c r="AT546" s="228" t="s">
        <v>142</v>
      </c>
      <c r="AU546" s="228" t="s">
        <v>92</v>
      </c>
      <c r="AY546" s="19" t="s">
        <v>139</v>
      </c>
      <c r="BE546" s="229">
        <f>IF(N546="základní",J546,0)</f>
        <v>0</v>
      </c>
      <c r="BF546" s="229">
        <f>IF(N546="snížená",J546,0)</f>
        <v>0</v>
      </c>
      <c r="BG546" s="229">
        <f>IF(N546="zákl. přenesená",J546,0)</f>
        <v>0</v>
      </c>
      <c r="BH546" s="229">
        <f>IF(N546="sníž. přenesená",J546,0)</f>
        <v>0</v>
      </c>
      <c r="BI546" s="229">
        <f>IF(N546="nulová",J546,0)</f>
        <v>0</v>
      </c>
      <c r="BJ546" s="19" t="s">
        <v>90</v>
      </c>
      <c r="BK546" s="229">
        <f>ROUND(I546*H546,2)</f>
        <v>0</v>
      </c>
      <c r="BL546" s="19" t="s">
        <v>153</v>
      </c>
      <c r="BM546" s="228" t="s">
        <v>1161</v>
      </c>
    </row>
    <row r="547" s="2" customFormat="1">
      <c r="A547" s="41"/>
      <c r="B547" s="42"/>
      <c r="C547" s="43"/>
      <c r="D547" s="230" t="s">
        <v>148</v>
      </c>
      <c r="E547" s="43"/>
      <c r="F547" s="231" t="s">
        <v>1162</v>
      </c>
      <c r="G547" s="43"/>
      <c r="H547" s="43"/>
      <c r="I547" s="232"/>
      <c r="J547" s="43"/>
      <c r="K547" s="43"/>
      <c r="L547" s="47"/>
      <c r="M547" s="233"/>
      <c r="N547" s="234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19" t="s">
        <v>148</v>
      </c>
      <c r="AU547" s="19" t="s">
        <v>92</v>
      </c>
    </row>
    <row r="548" s="2" customFormat="1">
      <c r="A548" s="41"/>
      <c r="B548" s="42"/>
      <c r="C548" s="43"/>
      <c r="D548" s="230" t="s">
        <v>149</v>
      </c>
      <c r="E548" s="43"/>
      <c r="F548" s="235" t="s">
        <v>1163</v>
      </c>
      <c r="G548" s="43"/>
      <c r="H548" s="43"/>
      <c r="I548" s="232"/>
      <c r="J548" s="43"/>
      <c r="K548" s="43"/>
      <c r="L548" s="47"/>
      <c r="M548" s="233"/>
      <c r="N548" s="234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19" t="s">
        <v>149</v>
      </c>
      <c r="AU548" s="19" t="s">
        <v>92</v>
      </c>
    </row>
    <row r="549" s="15" customFormat="1">
      <c r="A549" s="15"/>
      <c r="B549" s="261"/>
      <c r="C549" s="262"/>
      <c r="D549" s="230" t="s">
        <v>151</v>
      </c>
      <c r="E549" s="263" t="s">
        <v>80</v>
      </c>
      <c r="F549" s="264" t="s">
        <v>848</v>
      </c>
      <c r="G549" s="262"/>
      <c r="H549" s="263" t="s">
        <v>80</v>
      </c>
      <c r="I549" s="265"/>
      <c r="J549" s="262"/>
      <c r="K549" s="262"/>
      <c r="L549" s="266"/>
      <c r="M549" s="267"/>
      <c r="N549" s="268"/>
      <c r="O549" s="268"/>
      <c r="P549" s="268"/>
      <c r="Q549" s="268"/>
      <c r="R549" s="268"/>
      <c r="S549" s="268"/>
      <c r="T549" s="269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0" t="s">
        <v>151</v>
      </c>
      <c r="AU549" s="270" t="s">
        <v>92</v>
      </c>
      <c r="AV549" s="15" t="s">
        <v>90</v>
      </c>
      <c r="AW549" s="15" t="s">
        <v>42</v>
      </c>
      <c r="AX549" s="15" t="s">
        <v>82</v>
      </c>
      <c r="AY549" s="270" t="s">
        <v>139</v>
      </c>
    </row>
    <row r="550" s="13" customFormat="1">
      <c r="A550" s="13"/>
      <c r="B550" s="236"/>
      <c r="C550" s="237"/>
      <c r="D550" s="230" t="s">
        <v>151</v>
      </c>
      <c r="E550" s="238" t="s">
        <v>80</v>
      </c>
      <c r="F550" s="239" t="s">
        <v>508</v>
      </c>
      <c r="G550" s="237"/>
      <c r="H550" s="240">
        <v>23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151</v>
      </c>
      <c r="AU550" s="246" t="s">
        <v>92</v>
      </c>
      <c r="AV550" s="13" t="s">
        <v>92</v>
      </c>
      <c r="AW550" s="13" t="s">
        <v>42</v>
      </c>
      <c r="AX550" s="13" t="s">
        <v>82</v>
      </c>
      <c r="AY550" s="246" t="s">
        <v>139</v>
      </c>
    </row>
    <row r="551" s="15" customFormat="1">
      <c r="A551" s="15"/>
      <c r="B551" s="261"/>
      <c r="C551" s="262"/>
      <c r="D551" s="230" t="s">
        <v>151</v>
      </c>
      <c r="E551" s="263" t="s">
        <v>80</v>
      </c>
      <c r="F551" s="264" t="s">
        <v>850</v>
      </c>
      <c r="G551" s="262"/>
      <c r="H551" s="263" t="s">
        <v>80</v>
      </c>
      <c r="I551" s="265"/>
      <c r="J551" s="262"/>
      <c r="K551" s="262"/>
      <c r="L551" s="266"/>
      <c r="M551" s="267"/>
      <c r="N551" s="268"/>
      <c r="O551" s="268"/>
      <c r="P551" s="268"/>
      <c r="Q551" s="268"/>
      <c r="R551" s="268"/>
      <c r="S551" s="268"/>
      <c r="T551" s="269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0" t="s">
        <v>151</v>
      </c>
      <c r="AU551" s="270" t="s">
        <v>92</v>
      </c>
      <c r="AV551" s="15" t="s">
        <v>90</v>
      </c>
      <c r="AW551" s="15" t="s">
        <v>42</v>
      </c>
      <c r="AX551" s="15" t="s">
        <v>82</v>
      </c>
      <c r="AY551" s="270" t="s">
        <v>139</v>
      </c>
    </row>
    <row r="552" s="13" customFormat="1">
      <c r="A552" s="13"/>
      <c r="B552" s="236"/>
      <c r="C552" s="237"/>
      <c r="D552" s="230" t="s">
        <v>151</v>
      </c>
      <c r="E552" s="238" t="s">
        <v>80</v>
      </c>
      <c r="F552" s="239" t="s">
        <v>230</v>
      </c>
      <c r="G552" s="237"/>
      <c r="H552" s="240">
        <v>17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151</v>
      </c>
      <c r="AU552" s="246" t="s">
        <v>92</v>
      </c>
      <c r="AV552" s="13" t="s">
        <v>92</v>
      </c>
      <c r="AW552" s="13" t="s">
        <v>42</v>
      </c>
      <c r="AX552" s="13" t="s">
        <v>82</v>
      </c>
      <c r="AY552" s="246" t="s">
        <v>139</v>
      </c>
    </row>
    <row r="553" s="14" customFormat="1">
      <c r="A553" s="14"/>
      <c r="B553" s="247"/>
      <c r="C553" s="248"/>
      <c r="D553" s="230" t="s">
        <v>151</v>
      </c>
      <c r="E553" s="249" t="s">
        <v>80</v>
      </c>
      <c r="F553" s="250" t="s">
        <v>152</v>
      </c>
      <c r="G553" s="248"/>
      <c r="H553" s="251">
        <v>40</v>
      </c>
      <c r="I553" s="252"/>
      <c r="J553" s="248"/>
      <c r="K553" s="248"/>
      <c r="L553" s="253"/>
      <c r="M553" s="254"/>
      <c r="N553" s="255"/>
      <c r="O553" s="255"/>
      <c r="P553" s="255"/>
      <c r="Q553" s="255"/>
      <c r="R553" s="255"/>
      <c r="S553" s="255"/>
      <c r="T553" s="25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7" t="s">
        <v>151</v>
      </c>
      <c r="AU553" s="257" t="s">
        <v>92</v>
      </c>
      <c r="AV553" s="14" t="s">
        <v>153</v>
      </c>
      <c r="AW553" s="14" t="s">
        <v>42</v>
      </c>
      <c r="AX553" s="14" t="s">
        <v>90</v>
      </c>
      <c r="AY553" s="257" t="s">
        <v>139</v>
      </c>
    </row>
    <row r="554" s="2" customFormat="1" ht="14.4" customHeight="1">
      <c r="A554" s="41"/>
      <c r="B554" s="42"/>
      <c r="C554" s="282" t="s">
        <v>1164</v>
      </c>
      <c r="D554" s="282" t="s">
        <v>832</v>
      </c>
      <c r="E554" s="283" t="s">
        <v>1165</v>
      </c>
      <c r="F554" s="284" t="s">
        <v>1166</v>
      </c>
      <c r="G554" s="285" t="s">
        <v>265</v>
      </c>
      <c r="H554" s="286">
        <v>21</v>
      </c>
      <c r="I554" s="287"/>
      <c r="J554" s="288">
        <f>ROUND(I554*H554,2)</f>
        <v>0</v>
      </c>
      <c r="K554" s="284" t="s">
        <v>80</v>
      </c>
      <c r="L554" s="289"/>
      <c r="M554" s="290" t="s">
        <v>80</v>
      </c>
      <c r="N554" s="291" t="s">
        <v>52</v>
      </c>
      <c r="O554" s="87"/>
      <c r="P554" s="226">
        <f>O554*H554</f>
        <v>0</v>
      </c>
      <c r="Q554" s="226">
        <v>0.22</v>
      </c>
      <c r="R554" s="226">
        <f>Q554*H554</f>
        <v>4.6200000000000001</v>
      </c>
      <c r="S554" s="226">
        <v>0</v>
      </c>
      <c r="T554" s="227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28" t="s">
        <v>182</v>
      </c>
      <c r="AT554" s="228" t="s">
        <v>832</v>
      </c>
      <c r="AU554" s="228" t="s">
        <v>92</v>
      </c>
      <c r="AY554" s="19" t="s">
        <v>139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9" t="s">
        <v>90</v>
      </c>
      <c r="BK554" s="229">
        <f>ROUND(I554*H554,2)</f>
        <v>0</v>
      </c>
      <c r="BL554" s="19" t="s">
        <v>153</v>
      </c>
      <c r="BM554" s="228" t="s">
        <v>1167</v>
      </c>
    </row>
    <row r="555" s="2" customFormat="1">
      <c r="A555" s="41"/>
      <c r="B555" s="42"/>
      <c r="C555" s="43"/>
      <c r="D555" s="230" t="s">
        <v>148</v>
      </c>
      <c r="E555" s="43"/>
      <c r="F555" s="231" t="s">
        <v>1166</v>
      </c>
      <c r="G555" s="43"/>
      <c r="H555" s="43"/>
      <c r="I555" s="232"/>
      <c r="J555" s="43"/>
      <c r="K555" s="43"/>
      <c r="L555" s="47"/>
      <c r="M555" s="233"/>
      <c r="N555" s="234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19" t="s">
        <v>148</v>
      </c>
      <c r="AU555" s="19" t="s">
        <v>92</v>
      </c>
    </row>
    <row r="556" s="2" customFormat="1">
      <c r="A556" s="41"/>
      <c r="B556" s="42"/>
      <c r="C556" s="43"/>
      <c r="D556" s="230" t="s">
        <v>149</v>
      </c>
      <c r="E556" s="43"/>
      <c r="F556" s="235" t="s">
        <v>1168</v>
      </c>
      <c r="G556" s="43"/>
      <c r="H556" s="43"/>
      <c r="I556" s="232"/>
      <c r="J556" s="43"/>
      <c r="K556" s="43"/>
      <c r="L556" s="47"/>
      <c r="M556" s="233"/>
      <c r="N556" s="234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T556" s="19" t="s">
        <v>149</v>
      </c>
      <c r="AU556" s="19" t="s">
        <v>92</v>
      </c>
    </row>
    <row r="557" s="15" customFormat="1">
      <c r="A557" s="15"/>
      <c r="B557" s="261"/>
      <c r="C557" s="262"/>
      <c r="D557" s="230" t="s">
        <v>151</v>
      </c>
      <c r="E557" s="263" t="s">
        <v>80</v>
      </c>
      <c r="F557" s="264" t="s">
        <v>848</v>
      </c>
      <c r="G557" s="262"/>
      <c r="H557" s="263" t="s">
        <v>80</v>
      </c>
      <c r="I557" s="265"/>
      <c r="J557" s="262"/>
      <c r="K557" s="262"/>
      <c r="L557" s="266"/>
      <c r="M557" s="267"/>
      <c r="N557" s="268"/>
      <c r="O557" s="268"/>
      <c r="P557" s="268"/>
      <c r="Q557" s="268"/>
      <c r="R557" s="268"/>
      <c r="S557" s="268"/>
      <c r="T557" s="269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70" t="s">
        <v>151</v>
      </c>
      <c r="AU557" s="270" t="s">
        <v>92</v>
      </c>
      <c r="AV557" s="15" t="s">
        <v>90</v>
      </c>
      <c r="AW557" s="15" t="s">
        <v>42</v>
      </c>
      <c r="AX557" s="15" t="s">
        <v>82</v>
      </c>
      <c r="AY557" s="270" t="s">
        <v>139</v>
      </c>
    </row>
    <row r="558" s="13" customFormat="1">
      <c r="A558" s="13"/>
      <c r="B558" s="236"/>
      <c r="C558" s="237"/>
      <c r="D558" s="230" t="s">
        <v>151</v>
      </c>
      <c r="E558" s="238" t="s">
        <v>80</v>
      </c>
      <c r="F558" s="239" t="s">
        <v>7</v>
      </c>
      <c r="G558" s="237"/>
      <c r="H558" s="240">
        <v>21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6" t="s">
        <v>151</v>
      </c>
      <c r="AU558" s="246" t="s">
        <v>92</v>
      </c>
      <c r="AV558" s="13" t="s">
        <v>92</v>
      </c>
      <c r="AW558" s="13" t="s">
        <v>42</v>
      </c>
      <c r="AX558" s="13" t="s">
        <v>82</v>
      </c>
      <c r="AY558" s="246" t="s">
        <v>139</v>
      </c>
    </row>
    <row r="559" s="14" customFormat="1">
      <c r="A559" s="14"/>
      <c r="B559" s="247"/>
      <c r="C559" s="248"/>
      <c r="D559" s="230" t="s">
        <v>151</v>
      </c>
      <c r="E559" s="249" t="s">
        <v>80</v>
      </c>
      <c r="F559" s="250" t="s">
        <v>152</v>
      </c>
      <c r="G559" s="248"/>
      <c r="H559" s="251">
        <v>21</v>
      </c>
      <c r="I559" s="252"/>
      <c r="J559" s="248"/>
      <c r="K559" s="248"/>
      <c r="L559" s="253"/>
      <c r="M559" s="254"/>
      <c r="N559" s="255"/>
      <c r="O559" s="255"/>
      <c r="P559" s="255"/>
      <c r="Q559" s="255"/>
      <c r="R559" s="255"/>
      <c r="S559" s="255"/>
      <c r="T559" s="25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7" t="s">
        <v>151</v>
      </c>
      <c r="AU559" s="257" t="s">
        <v>92</v>
      </c>
      <c r="AV559" s="14" t="s">
        <v>153</v>
      </c>
      <c r="AW559" s="14" t="s">
        <v>42</v>
      </c>
      <c r="AX559" s="14" t="s">
        <v>90</v>
      </c>
      <c r="AY559" s="257" t="s">
        <v>139</v>
      </c>
    </row>
    <row r="560" s="2" customFormat="1" ht="14.4" customHeight="1">
      <c r="A560" s="41"/>
      <c r="B560" s="42"/>
      <c r="C560" s="282" t="s">
        <v>1169</v>
      </c>
      <c r="D560" s="282" t="s">
        <v>832</v>
      </c>
      <c r="E560" s="283" t="s">
        <v>1170</v>
      </c>
      <c r="F560" s="284" t="s">
        <v>1171</v>
      </c>
      <c r="G560" s="285" t="s">
        <v>265</v>
      </c>
      <c r="H560" s="286">
        <v>2</v>
      </c>
      <c r="I560" s="287"/>
      <c r="J560" s="288">
        <f>ROUND(I560*H560,2)</f>
        <v>0</v>
      </c>
      <c r="K560" s="284" t="s">
        <v>80</v>
      </c>
      <c r="L560" s="289"/>
      <c r="M560" s="290" t="s">
        <v>80</v>
      </c>
      <c r="N560" s="291" t="s">
        <v>52</v>
      </c>
      <c r="O560" s="87"/>
      <c r="P560" s="226">
        <f>O560*H560</f>
        <v>0</v>
      </c>
      <c r="Q560" s="226">
        <v>0.25</v>
      </c>
      <c r="R560" s="226">
        <f>Q560*H560</f>
        <v>0.5</v>
      </c>
      <c r="S560" s="226">
        <v>0</v>
      </c>
      <c r="T560" s="227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28" t="s">
        <v>182</v>
      </c>
      <c r="AT560" s="228" t="s">
        <v>832</v>
      </c>
      <c r="AU560" s="228" t="s">
        <v>92</v>
      </c>
      <c r="AY560" s="19" t="s">
        <v>139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19" t="s">
        <v>90</v>
      </c>
      <c r="BK560" s="229">
        <f>ROUND(I560*H560,2)</f>
        <v>0</v>
      </c>
      <c r="BL560" s="19" t="s">
        <v>153</v>
      </c>
      <c r="BM560" s="228" t="s">
        <v>1172</v>
      </c>
    </row>
    <row r="561" s="2" customFormat="1">
      <c r="A561" s="41"/>
      <c r="B561" s="42"/>
      <c r="C561" s="43"/>
      <c r="D561" s="230" t="s">
        <v>148</v>
      </c>
      <c r="E561" s="43"/>
      <c r="F561" s="231" t="s">
        <v>1171</v>
      </c>
      <c r="G561" s="43"/>
      <c r="H561" s="43"/>
      <c r="I561" s="232"/>
      <c r="J561" s="43"/>
      <c r="K561" s="43"/>
      <c r="L561" s="47"/>
      <c r="M561" s="233"/>
      <c r="N561" s="23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19" t="s">
        <v>148</v>
      </c>
      <c r="AU561" s="19" t="s">
        <v>92</v>
      </c>
    </row>
    <row r="562" s="2" customFormat="1">
      <c r="A562" s="41"/>
      <c r="B562" s="42"/>
      <c r="C562" s="43"/>
      <c r="D562" s="230" t="s">
        <v>149</v>
      </c>
      <c r="E562" s="43"/>
      <c r="F562" s="235" t="s">
        <v>1168</v>
      </c>
      <c r="G562" s="43"/>
      <c r="H562" s="43"/>
      <c r="I562" s="232"/>
      <c r="J562" s="43"/>
      <c r="K562" s="43"/>
      <c r="L562" s="47"/>
      <c r="M562" s="233"/>
      <c r="N562" s="234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T562" s="19" t="s">
        <v>149</v>
      </c>
      <c r="AU562" s="19" t="s">
        <v>92</v>
      </c>
    </row>
    <row r="563" s="15" customFormat="1">
      <c r="A563" s="15"/>
      <c r="B563" s="261"/>
      <c r="C563" s="262"/>
      <c r="D563" s="230" t="s">
        <v>151</v>
      </c>
      <c r="E563" s="263" t="s">
        <v>80</v>
      </c>
      <c r="F563" s="264" t="s">
        <v>848</v>
      </c>
      <c r="G563" s="262"/>
      <c r="H563" s="263" t="s">
        <v>80</v>
      </c>
      <c r="I563" s="265"/>
      <c r="J563" s="262"/>
      <c r="K563" s="262"/>
      <c r="L563" s="266"/>
      <c r="M563" s="267"/>
      <c r="N563" s="268"/>
      <c r="O563" s="268"/>
      <c r="P563" s="268"/>
      <c r="Q563" s="268"/>
      <c r="R563" s="268"/>
      <c r="S563" s="268"/>
      <c r="T563" s="269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0" t="s">
        <v>151</v>
      </c>
      <c r="AU563" s="270" t="s">
        <v>92</v>
      </c>
      <c r="AV563" s="15" t="s">
        <v>90</v>
      </c>
      <c r="AW563" s="15" t="s">
        <v>42</v>
      </c>
      <c r="AX563" s="15" t="s">
        <v>82</v>
      </c>
      <c r="AY563" s="270" t="s">
        <v>139</v>
      </c>
    </row>
    <row r="564" s="13" customFormat="1">
      <c r="A564" s="13"/>
      <c r="B564" s="236"/>
      <c r="C564" s="237"/>
      <c r="D564" s="230" t="s">
        <v>151</v>
      </c>
      <c r="E564" s="238" t="s">
        <v>80</v>
      </c>
      <c r="F564" s="239" t="s">
        <v>92</v>
      </c>
      <c r="G564" s="237"/>
      <c r="H564" s="240">
        <v>2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151</v>
      </c>
      <c r="AU564" s="246" t="s">
        <v>92</v>
      </c>
      <c r="AV564" s="13" t="s">
        <v>92</v>
      </c>
      <c r="AW564" s="13" t="s">
        <v>42</v>
      </c>
      <c r="AX564" s="13" t="s">
        <v>82</v>
      </c>
      <c r="AY564" s="246" t="s">
        <v>139</v>
      </c>
    </row>
    <row r="565" s="14" customFormat="1">
      <c r="A565" s="14"/>
      <c r="B565" s="247"/>
      <c r="C565" s="248"/>
      <c r="D565" s="230" t="s">
        <v>151</v>
      </c>
      <c r="E565" s="249" t="s">
        <v>80</v>
      </c>
      <c r="F565" s="250" t="s">
        <v>152</v>
      </c>
      <c r="G565" s="248"/>
      <c r="H565" s="251">
        <v>2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7" t="s">
        <v>151</v>
      </c>
      <c r="AU565" s="257" t="s">
        <v>92</v>
      </c>
      <c r="AV565" s="14" t="s">
        <v>153</v>
      </c>
      <c r="AW565" s="14" t="s">
        <v>42</v>
      </c>
      <c r="AX565" s="14" t="s">
        <v>90</v>
      </c>
      <c r="AY565" s="257" t="s">
        <v>139</v>
      </c>
    </row>
    <row r="566" s="2" customFormat="1" ht="14.4" customHeight="1">
      <c r="A566" s="41"/>
      <c r="B566" s="42"/>
      <c r="C566" s="282" t="s">
        <v>1173</v>
      </c>
      <c r="D566" s="282" t="s">
        <v>832</v>
      </c>
      <c r="E566" s="283" t="s">
        <v>1174</v>
      </c>
      <c r="F566" s="284" t="s">
        <v>1175</v>
      </c>
      <c r="G566" s="285" t="s">
        <v>265</v>
      </c>
      <c r="H566" s="286">
        <v>17</v>
      </c>
      <c r="I566" s="287"/>
      <c r="J566" s="288">
        <f>ROUND(I566*H566,2)</f>
        <v>0</v>
      </c>
      <c r="K566" s="284" t="s">
        <v>80</v>
      </c>
      <c r="L566" s="289"/>
      <c r="M566" s="290" t="s">
        <v>80</v>
      </c>
      <c r="N566" s="291" t="s">
        <v>52</v>
      </c>
      <c r="O566" s="87"/>
      <c r="P566" s="226">
        <f>O566*H566</f>
        <v>0</v>
      </c>
      <c r="Q566" s="226">
        <v>0.27000000000000002</v>
      </c>
      <c r="R566" s="226">
        <f>Q566*H566</f>
        <v>4.5899999999999999</v>
      </c>
      <c r="S566" s="226">
        <v>0</v>
      </c>
      <c r="T566" s="227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28" t="s">
        <v>182</v>
      </c>
      <c r="AT566" s="228" t="s">
        <v>832</v>
      </c>
      <c r="AU566" s="228" t="s">
        <v>92</v>
      </c>
      <c r="AY566" s="19" t="s">
        <v>139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9" t="s">
        <v>90</v>
      </c>
      <c r="BK566" s="229">
        <f>ROUND(I566*H566,2)</f>
        <v>0</v>
      </c>
      <c r="BL566" s="19" t="s">
        <v>153</v>
      </c>
      <c r="BM566" s="228" t="s">
        <v>1176</v>
      </c>
    </row>
    <row r="567" s="2" customFormat="1">
      <c r="A567" s="41"/>
      <c r="B567" s="42"/>
      <c r="C567" s="43"/>
      <c r="D567" s="230" t="s">
        <v>148</v>
      </c>
      <c r="E567" s="43"/>
      <c r="F567" s="231" t="s">
        <v>1175</v>
      </c>
      <c r="G567" s="43"/>
      <c r="H567" s="43"/>
      <c r="I567" s="232"/>
      <c r="J567" s="43"/>
      <c r="K567" s="43"/>
      <c r="L567" s="47"/>
      <c r="M567" s="233"/>
      <c r="N567" s="23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19" t="s">
        <v>148</v>
      </c>
      <c r="AU567" s="19" t="s">
        <v>92</v>
      </c>
    </row>
    <row r="568" s="2" customFormat="1">
      <c r="A568" s="41"/>
      <c r="B568" s="42"/>
      <c r="C568" s="43"/>
      <c r="D568" s="230" t="s">
        <v>149</v>
      </c>
      <c r="E568" s="43"/>
      <c r="F568" s="235" t="s">
        <v>1168</v>
      </c>
      <c r="G568" s="43"/>
      <c r="H568" s="43"/>
      <c r="I568" s="232"/>
      <c r="J568" s="43"/>
      <c r="K568" s="43"/>
      <c r="L568" s="47"/>
      <c r="M568" s="233"/>
      <c r="N568" s="234"/>
      <c r="O568" s="87"/>
      <c r="P568" s="87"/>
      <c r="Q568" s="87"/>
      <c r="R568" s="87"/>
      <c r="S568" s="87"/>
      <c r="T568" s="88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T568" s="19" t="s">
        <v>149</v>
      </c>
      <c r="AU568" s="19" t="s">
        <v>92</v>
      </c>
    </row>
    <row r="569" s="15" customFormat="1">
      <c r="A569" s="15"/>
      <c r="B569" s="261"/>
      <c r="C569" s="262"/>
      <c r="D569" s="230" t="s">
        <v>151</v>
      </c>
      <c r="E569" s="263" t="s">
        <v>80</v>
      </c>
      <c r="F569" s="264" t="s">
        <v>850</v>
      </c>
      <c r="G569" s="262"/>
      <c r="H569" s="263" t="s">
        <v>80</v>
      </c>
      <c r="I569" s="265"/>
      <c r="J569" s="262"/>
      <c r="K569" s="262"/>
      <c r="L569" s="266"/>
      <c r="M569" s="267"/>
      <c r="N569" s="268"/>
      <c r="O569" s="268"/>
      <c r="P569" s="268"/>
      <c r="Q569" s="268"/>
      <c r="R569" s="268"/>
      <c r="S569" s="268"/>
      <c r="T569" s="269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0" t="s">
        <v>151</v>
      </c>
      <c r="AU569" s="270" t="s">
        <v>92</v>
      </c>
      <c r="AV569" s="15" t="s">
        <v>90</v>
      </c>
      <c r="AW569" s="15" t="s">
        <v>42</v>
      </c>
      <c r="AX569" s="15" t="s">
        <v>82</v>
      </c>
      <c r="AY569" s="270" t="s">
        <v>139</v>
      </c>
    </row>
    <row r="570" s="13" customFormat="1">
      <c r="A570" s="13"/>
      <c r="B570" s="236"/>
      <c r="C570" s="237"/>
      <c r="D570" s="230" t="s">
        <v>151</v>
      </c>
      <c r="E570" s="238" t="s">
        <v>80</v>
      </c>
      <c r="F570" s="239" t="s">
        <v>230</v>
      </c>
      <c r="G570" s="237"/>
      <c r="H570" s="240">
        <v>17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6" t="s">
        <v>151</v>
      </c>
      <c r="AU570" s="246" t="s">
        <v>92</v>
      </c>
      <c r="AV570" s="13" t="s">
        <v>92</v>
      </c>
      <c r="AW570" s="13" t="s">
        <v>42</v>
      </c>
      <c r="AX570" s="13" t="s">
        <v>82</v>
      </c>
      <c r="AY570" s="246" t="s">
        <v>139</v>
      </c>
    </row>
    <row r="571" s="14" customFormat="1">
      <c r="A571" s="14"/>
      <c r="B571" s="247"/>
      <c r="C571" s="248"/>
      <c r="D571" s="230" t="s">
        <v>151</v>
      </c>
      <c r="E571" s="249" t="s">
        <v>80</v>
      </c>
      <c r="F571" s="250" t="s">
        <v>152</v>
      </c>
      <c r="G571" s="248"/>
      <c r="H571" s="251">
        <v>17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7" t="s">
        <v>151</v>
      </c>
      <c r="AU571" s="257" t="s">
        <v>92</v>
      </c>
      <c r="AV571" s="14" t="s">
        <v>153</v>
      </c>
      <c r="AW571" s="14" t="s">
        <v>42</v>
      </c>
      <c r="AX571" s="14" t="s">
        <v>90</v>
      </c>
      <c r="AY571" s="257" t="s">
        <v>139</v>
      </c>
    </row>
    <row r="572" s="2" customFormat="1" ht="14.4" customHeight="1">
      <c r="A572" s="41"/>
      <c r="B572" s="42"/>
      <c r="C572" s="217" t="s">
        <v>1177</v>
      </c>
      <c r="D572" s="217" t="s">
        <v>142</v>
      </c>
      <c r="E572" s="218" t="s">
        <v>1178</v>
      </c>
      <c r="F572" s="219" t="s">
        <v>1179</v>
      </c>
      <c r="G572" s="220" t="s">
        <v>330</v>
      </c>
      <c r="H572" s="221">
        <v>40.950000000000003</v>
      </c>
      <c r="I572" s="222"/>
      <c r="J572" s="223">
        <f>ROUND(I572*H572,2)</f>
        <v>0</v>
      </c>
      <c r="K572" s="219" t="s">
        <v>145</v>
      </c>
      <c r="L572" s="47"/>
      <c r="M572" s="224" t="s">
        <v>80</v>
      </c>
      <c r="N572" s="225" t="s">
        <v>52</v>
      </c>
      <c r="O572" s="87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28" t="s">
        <v>153</v>
      </c>
      <c r="AT572" s="228" t="s">
        <v>142</v>
      </c>
      <c r="AU572" s="228" t="s">
        <v>92</v>
      </c>
      <c r="AY572" s="19" t="s">
        <v>139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19" t="s">
        <v>90</v>
      </c>
      <c r="BK572" s="229">
        <f>ROUND(I572*H572,2)</f>
        <v>0</v>
      </c>
      <c r="BL572" s="19" t="s">
        <v>153</v>
      </c>
      <c r="BM572" s="228" t="s">
        <v>1180</v>
      </c>
    </row>
    <row r="573" s="2" customFormat="1">
      <c r="A573" s="41"/>
      <c r="B573" s="42"/>
      <c r="C573" s="43"/>
      <c r="D573" s="230" t="s">
        <v>148</v>
      </c>
      <c r="E573" s="43"/>
      <c r="F573" s="231" t="s">
        <v>1181</v>
      </c>
      <c r="G573" s="43"/>
      <c r="H573" s="43"/>
      <c r="I573" s="232"/>
      <c r="J573" s="43"/>
      <c r="K573" s="43"/>
      <c r="L573" s="47"/>
      <c r="M573" s="233"/>
      <c r="N573" s="23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19" t="s">
        <v>148</v>
      </c>
      <c r="AU573" s="19" t="s">
        <v>92</v>
      </c>
    </row>
    <row r="574" s="2" customFormat="1">
      <c r="A574" s="41"/>
      <c r="B574" s="42"/>
      <c r="C574" s="43"/>
      <c r="D574" s="230" t="s">
        <v>149</v>
      </c>
      <c r="E574" s="43"/>
      <c r="F574" s="235" t="s">
        <v>935</v>
      </c>
      <c r="G574" s="43"/>
      <c r="H574" s="43"/>
      <c r="I574" s="232"/>
      <c r="J574" s="43"/>
      <c r="K574" s="43"/>
      <c r="L574" s="47"/>
      <c r="M574" s="233"/>
      <c r="N574" s="234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19" t="s">
        <v>149</v>
      </c>
      <c r="AU574" s="19" t="s">
        <v>92</v>
      </c>
    </row>
    <row r="575" s="13" customFormat="1">
      <c r="A575" s="13"/>
      <c r="B575" s="236"/>
      <c r="C575" s="237"/>
      <c r="D575" s="230" t="s">
        <v>151</v>
      </c>
      <c r="E575" s="238" t="s">
        <v>80</v>
      </c>
      <c r="F575" s="239" t="s">
        <v>1182</v>
      </c>
      <c r="G575" s="237"/>
      <c r="H575" s="240">
        <v>40.950000000000003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151</v>
      </c>
      <c r="AU575" s="246" t="s">
        <v>92</v>
      </c>
      <c r="AV575" s="13" t="s">
        <v>92</v>
      </c>
      <c r="AW575" s="13" t="s">
        <v>42</v>
      </c>
      <c r="AX575" s="13" t="s">
        <v>82</v>
      </c>
      <c r="AY575" s="246" t="s">
        <v>139</v>
      </c>
    </row>
    <row r="576" s="14" customFormat="1">
      <c r="A576" s="14"/>
      <c r="B576" s="247"/>
      <c r="C576" s="248"/>
      <c r="D576" s="230" t="s">
        <v>151</v>
      </c>
      <c r="E576" s="249" t="s">
        <v>80</v>
      </c>
      <c r="F576" s="250" t="s">
        <v>152</v>
      </c>
      <c r="G576" s="248"/>
      <c r="H576" s="251">
        <v>40.950000000000003</v>
      </c>
      <c r="I576" s="252"/>
      <c r="J576" s="248"/>
      <c r="K576" s="248"/>
      <c r="L576" s="253"/>
      <c r="M576" s="254"/>
      <c r="N576" s="255"/>
      <c r="O576" s="255"/>
      <c r="P576" s="255"/>
      <c r="Q576" s="255"/>
      <c r="R576" s="255"/>
      <c r="S576" s="255"/>
      <c r="T576" s="25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7" t="s">
        <v>151</v>
      </c>
      <c r="AU576" s="257" t="s">
        <v>92</v>
      </c>
      <c r="AV576" s="14" t="s">
        <v>153</v>
      </c>
      <c r="AW576" s="14" t="s">
        <v>42</v>
      </c>
      <c r="AX576" s="14" t="s">
        <v>90</v>
      </c>
      <c r="AY576" s="257" t="s">
        <v>139</v>
      </c>
    </row>
    <row r="577" s="12" customFormat="1" ht="22.8" customHeight="1">
      <c r="A577" s="12"/>
      <c r="B577" s="201"/>
      <c r="C577" s="202"/>
      <c r="D577" s="203" t="s">
        <v>81</v>
      </c>
      <c r="E577" s="215" t="s">
        <v>138</v>
      </c>
      <c r="F577" s="215" t="s">
        <v>1183</v>
      </c>
      <c r="G577" s="202"/>
      <c r="H577" s="202"/>
      <c r="I577" s="205"/>
      <c r="J577" s="216">
        <f>BK577</f>
        <v>0</v>
      </c>
      <c r="K577" s="202"/>
      <c r="L577" s="207"/>
      <c r="M577" s="208"/>
      <c r="N577" s="209"/>
      <c r="O577" s="209"/>
      <c r="P577" s="210">
        <f>SUM(P578:P607)</f>
        <v>0</v>
      </c>
      <c r="Q577" s="209"/>
      <c r="R577" s="210">
        <f>SUM(R578:R607)</f>
        <v>0.71612500000000001</v>
      </c>
      <c r="S577" s="209"/>
      <c r="T577" s="211">
        <f>SUM(T578:T607)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12" t="s">
        <v>90</v>
      </c>
      <c r="AT577" s="213" t="s">
        <v>81</v>
      </c>
      <c r="AU577" s="213" t="s">
        <v>90</v>
      </c>
      <c r="AY577" s="212" t="s">
        <v>139</v>
      </c>
      <c r="BK577" s="214">
        <f>SUM(BK578:BK607)</f>
        <v>0</v>
      </c>
    </row>
    <row r="578" s="2" customFormat="1" ht="14.4" customHeight="1">
      <c r="A578" s="41"/>
      <c r="B578" s="42"/>
      <c r="C578" s="217" t="s">
        <v>1184</v>
      </c>
      <c r="D578" s="217" t="s">
        <v>142</v>
      </c>
      <c r="E578" s="218" t="s">
        <v>1185</v>
      </c>
      <c r="F578" s="219" t="s">
        <v>1186</v>
      </c>
      <c r="G578" s="220" t="s">
        <v>330</v>
      </c>
      <c r="H578" s="221">
        <v>464.60000000000002</v>
      </c>
      <c r="I578" s="222"/>
      <c r="J578" s="223">
        <f>ROUND(I578*H578,2)</f>
        <v>0</v>
      </c>
      <c r="K578" s="219" t="s">
        <v>145</v>
      </c>
      <c r="L578" s="47"/>
      <c r="M578" s="224" t="s">
        <v>80</v>
      </c>
      <c r="N578" s="225" t="s">
        <v>52</v>
      </c>
      <c r="O578" s="87"/>
      <c r="P578" s="226">
        <f>O578*H578</f>
        <v>0</v>
      </c>
      <c r="Q578" s="226">
        <v>0</v>
      </c>
      <c r="R578" s="226">
        <f>Q578*H578</f>
        <v>0</v>
      </c>
      <c r="S578" s="226">
        <v>0</v>
      </c>
      <c r="T578" s="227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28" t="s">
        <v>153</v>
      </c>
      <c r="AT578" s="228" t="s">
        <v>142</v>
      </c>
      <c r="AU578" s="228" t="s">
        <v>92</v>
      </c>
      <c r="AY578" s="19" t="s">
        <v>139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9" t="s">
        <v>90</v>
      </c>
      <c r="BK578" s="229">
        <f>ROUND(I578*H578,2)</f>
        <v>0</v>
      </c>
      <c r="BL578" s="19" t="s">
        <v>153</v>
      </c>
      <c r="BM578" s="228" t="s">
        <v>1187</v>
      </c>
    </row>
    <row r="579" s="2" customFormat="1">
      <c r="A579" s="41"/>
      <c r="B579" s="42"/>
      <c r="C579" s="43"/>
      <c r="D579" s="230" t="s">
        <v>148</v>
      </c>
      <c r="E579" s="43"/>
      <c r="F579" s="231" t="s">
        <v>1188</v>
      </c>
      <c r="G579" s="43"/>
      <c r="H579" s="43"/>
      <c r="I579" s="232"/>
      <c r="J579" s="43"/>
      <c r="K579" s="43"/>
      <c r="L579" s="47"/>
      <c r="M579" s="233"/>
      <c r="N579" s="23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19" t="s">
        <v>148</v>
      </c>
      <c r="AU579" s="19" t="s">
        <v>92</v>
      </c>
    </row>
    <row r="580" s="2" customFormat="1">
      <c r="A580" s="41"/>
      <c r="B580" s="42"/>
      <c r="C580" s="43"/>
      <c r="D580" s="230" t="s">
        <v>149</v>
      </c>
      <c r="E580" s="43"/>
      <c r="F580" s="235" t="s">
        <v>1189</v>
      </c>
      <c r="G580" s="43"/>
      <c r="H580" s="43"/>
      <c r="I580" s="232"/>
      <c r="J580" s="43"/>
      <c r="K580" s="43"/>
      <c r="L580" s="47"/>
      <c r="M580" s="233"/>
      <c r="N580" s="23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19" t="s">
        <v>149</v>
      </c>
      <c r="AU580" s="19" t="s">
        <v>92</v>
      </c>
    </row>
    <row r="581" s="13" customFormat="1">
      <c r="A581" s="13"/>
      <c r="B581" s="236"/>
      <c r="C581" s="237"/>
      <c r="D581" s="230" t="s">
        <v>151</v>
      </c>
      <c r="E581" s="238" t="s">
        <v>80</v>
      </c>
      <c r="F581" s="239" t="s">
        <v>1190</v>
      </c>
      <c r="G581" s="237"/>
      <c r="H581" s="240">
        <v>464.60000000000002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6" t="s">
        <v>151</v>
      </c>
      <c r="AU581" s="246" t="s">
        <v>92</v>
      </c>
      <c r="AV581" s="13" t="s">
        <v>92</v>
      </c>
      <c r="AW581" s="13" t="s">
        <v>42</v>
      </c>
      <c r="AX581" s="13" t="s">
        <v>82</v>
      </c>
      <c r="AY581" s="246" t="s">
        <v>139</v>
      </c>
    </row>
    <row r="582" s="14" customFormat="1">
      <c r="A582" s="14"/>
      <c r="B582" s="247"/>
      <c r="C582" s="248"/>
      <c r="D582" s="230" t="s">
        <v>151</v>
      </c>
      <c r="E582" s="249" t="s">
        <v>80</v>
      </c>
      <c r="F582" s="250" t="s">
        <v>152</v>
      </c>
      <c r="G582" s="248"/>
      <c r="H582" s="251">
        <v>464.60000000000002</v>
      </c>
      <c r="I582" s="252"/>
      <c r="J582" s="248"/>
      <c r="K582" s="248"/>
      <c r="L582" s="253"/>
      <c r="M582" s="254"/>
      <c r="N582" s="255"/>
      <c r="O582" s="255"/>
      <c r="P582" s="255"/>
      <c r="Q582" s="255"/>
      <c r="R582" s="255"/>
      <c r="S582" s="255"/>
      <c r="T582" s="25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7" t="s">
        <v>151</v>
      </c>
      <c r="AU582" s="257" t="s">
        <v>92</v>
      </c>
      <c r="AV582" s="14" t="s">
        <v>153</v>
      </c>
      <c r="AW582" s="14" t="s">
        <v>42</v>
      </c>
      <c r="AX582" s="14" t="s">
        <v>90</v>
      </c>
      <c r="AY582" s="257" t="s">
        <v>139</v>
      </c>
    </row>
    <row r="583" s="2" customFormat="1" ht="14.4" customHeight="1">
      <c r="A583" s="41"/>
      <c r="B583" s="42"/>
      <c r="C583" s="217" t="s">
        <v>1191</v>
      </c>
      <c r="D583" s="217" t="s">
        <v>142</v>
      </c>
      <c r="E583" s="218" t="s">
        <v>1192</v>
      </c>
      <c r="F583" s="219" t="s">
        <v>1193</v>
      </c>
      <c r="G583" s="220" t="s">
        <v>330</v>
      </c>
      <c r="H583" s="221">
        <v>464.60000000000002</v>
      </c>
      <c r="I583" s="222"/>
      <c r="J583" s="223">
        <f>ROUND(I583*H583,2)</f>
        <v>0</v>
      </c>
      <c r="K583" s="219" t="s">
        <v>145</v>
      </c>
      <c r="L583" s="47"/>
      <c r="M583" s="224" t="s">
        <v>80</v>
      </c>
      <c r="N583" s="225" t="s">
        <v>52</v>
      </c>
      <c r="O583" s="87"/>
      <c r="P583" s="226">
        <f>O583*H583</f>
        <v>0</v>
      </c>
      <c r="Q583" s="226">
        <v>0</v>
      </c>
      <c r="R583" s="226">
        <f>Q583*H583</f>
        <v>0</v>
      </c>
      <c r="S583" s="226">
        <v>0</v>
      </c>
      <c r="T583" s="227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28" t="s">
        <v>153</v>
      </c>
      <c r="AT583" s="228" t="s">
        <v>142</v>
      </c>
      <c r="AU583" s="228" t="s">
        <v>92</v>
      </c>
      <c r="AY583" s="19" t="s">
        <v>139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9" t="s">
        <v>90</v>
      </c>
      <c r="BK583" s="229">
        <f>ROUND(I583*H583,2)</f>
        <v>0</v>
      </c>
      <c r="BL583" s="19" t="s">
        <v>153</v>
      </c>
      <c r="BM583" s="228" t="s">
        <v>1194</v>
      </c>
    </row>
    <row r="584" s="2" customFormat="1">
      <c r="A584" s="41"/>
      <c r="B584" s="42"/>
      <c r="C584" s="43"/>
      <c r="D584" s="230" t="s">
        <v>148</v>
      </c>
      <c r="E584" s="43"/>
      <c r="F584" s="231" t="s">
        <v>1195</v>
      </c>
      <c r="G584" s="43"/>
      <c r="H584" s="43"/>
      <c r="I584" s="232"/>
      <c r="J584" s="43"/>
      <c r="K584" s="43"/>
      <c r="L584" s="47"/>
      <c r="M584" s="233"/>
      <c r="N584" s="234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19" t="s">
        <v>148</v>
      </c>
      <c r="AU584" s="19" t="s">
        <v>92</v>
      </c>
    </row>
    <row r="585" s="2" customFormat="1">
      <c r="A585" s="41"/>
      <c r="B585" s="42"/>
      <c r="C585" s="43"/>
      <c r="D585" s="230" t="s">
        <v>149</v>
      </c>
      <c r="E585" s="43"/>
      <c r="F585" s="235" t="s">
        <v>1196</v>
      </c>
      <c r="G585" s="43"/>
      <c r="H585" s="43"/>
      <c r="I585" s="232"/>
      <c r="J585" s="43"/>
      <c r="K585" s="43"/>
      <c r="L585" s="47"/>
      <c r="M585" s="233"/>
      <c r="N585" s="234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19" t="s">
        <v>149</v>
      </c>
      <c r="AU585" s="19" t="s">
        <v>92</v>
      </c>
    </row>
    <row r="586" s="13" customFormat="1">
      <c r="A586" s="13"/>
      <c r="B586" s="236"/>
      <c r="C586" s="237"/>
      <c r="D586" s="230" t="s">
        <v>151</v>
      </c>
      <c r="E586" s="238" t="s">
        <v>80</v>
      </c>
      <c r="F586" s="239" t="s">
        <v>1190</v>
      </c>
      <c r="G586" s="237"/>
      <c r="H586" s="240">
        <v>464.60000000000002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6" t="s">
        <v>151</v>
      </c>
      <c r="AU586" s="246" t="s">
        <v>92</v>
      </c>
      <c r="AV586" s="13" t="s">
        <v>92</v>
      </c>
      <c r="AW586" s="13" t="s">
        <v>42</v>
      </c>
      <c r="AX586" s="13" t="s">
        <v>82</v>
      </c>
      <c r="AY586" s="246" t="s">
        <v>139</v>
      </c>
    </row>
    <row r="587" s="14" customFormat="1">
      <c r="A587" s="14"/>
      <c r="B587" s="247"/>
      <c r="C587" s="248"/>
      <c r="D587" s="230" t="s">
        <v>151</v>
      </c>
      <c r="E587" s="249" t="s">
        <v>80</v>
      </c>
      <c r="F587" s="250" t="s">
        <v>152</v>
      </c>
      <c r="G587" s="248"/>
      <c r="H587" s="251">
        <v>464.60000000000002</v>
      </c>
      <c r="I587" s="252"/>
      <c r="J587" s="248"/>
      <c r="K587" s="248"/>
      <c r="L587" s="253"/>
      <c r="M587" s="254"/>
      <c r="N587" s="255"/>
      <c r="O587" s="255"/>
      <c r="P587" s="255"/>
      <c r="Q587" s="255"/>
      <c r="R587" s="255"/>
      <c r="S587" s="255"/>
      <c r="T587" s="25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7" t="s">
        <v>151</v>
      </c>
      <c r="AU587" s="257" t="s">
        <v>92</v>
      </c>
      <c r="AV587" s="14" t="s">
        <v>153</v>
      </c>
      <c r="AW587" s="14" t="s">
        <v>42</v>
      </c>
      <c r="AX587" s="14" t="s">
        <v>90</v>
      </c>
      <c r="AY587" s="257" t="s">
        <v>139</v>
      </c>
    </row>
    <row r="588" s="2" customFormat="1" ht="14.4" customHeight="1">
      <c r="A588" s="41"/>
      <c r="B588" s="42"/>
      <c r="C588" s="217" t="s">
        <v>1197</v>
      </c>
      <c r="D588" s="217" t="s">
        <v>142</v>
      </c>
      <c r="E588" s="218" t="s">
        <v>1198</v>
      </c>
      <c r="F588" s="219" t="s">
        <v>1199</v>
      </c>
      <c r="G588" s="220" t="s">
        <v>330</v>
      </c>
      <c r="H588" s="221">
        <v>464.60000000000002</v>
      </c>
      <c r="I588" s="222"/>
      <c r="J588" s="223">
        <f>ROUND(I588*H588,2)</f>
        <v>0</v>
      </c>
      <c r="K588" s="219" t="s">
        <v>145</v>
      </c>
      <c r="L588" s="47"/>
      <c r="M588" s="224" t="s">
        <v>80</v>
      </c>
      <c r="N588" s="225" t="s">
        <v>52</v>
      </c>
      <c r="O588" s="87"/>
      <c r="P588" s="226">
        <f>O588*H588</f>
        <v>0</v>
      </c>
      <c r="Q588" s="226">
        <v>0</v>
      </c>
      <c r="R588" s="226">
        <f>Q588*H588</f>
        <v>0</v>
      </c>
      <c r="S588" s="226">
        <v>0</v>
      </c>
      <c r="T588" s="227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28" t="s">
        <v>153</v>
      </c>
      <c r="AT588" s="228" t="s">
        <v>142</v>
      </c>
      <c r="AU588" s="228" t="s">
        <v>92</v>
      </c>
      <c r="AY588" s="19" t="s">
        <v>139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90</v>
      </c>
      <c r="BK588" s="229">
        <f>ROUND(I588*H588,2)</f>
        <v>0</v>
      </c>
      <c r="BL588" s="19" t="s">
        <v>153</v>
      </c>
      <c r="BM588" s="228" t="s">
        <v>1200</v>
      </c>
    </row>
    <row r="589" s="2" customFormat="1">
      <c r="A589" s="41"/>
      <c r="B589" s="42"/>
      <c r="C589" s="43"/>
      <c r="D589" s="230" t="s">
        <v>148</v>
      </c>
      <c r="E589" s="43"/>
      <c r="F589" s="231" t="s">
        <v>1201</v>
      </c>
      <c r="G589" s="43"/>
      <c r="H589" s="43"/>
      <c r="I589" s="232"/>
      <c r="J589" s="43"/>
      <c r="K589" s="43"/>
      <c r="L589" s="47"/>
      <c r="M589" s="233"/>
      <c r="N589" s="234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19" t="s">
        <v>148</v>
      </c>
      <c r="AU589" s="19" t="s">
        <v>92</v>
      </c>
    </row>
    <row r="590" s="2" customFormat="1">
      <c r="A590" s="41"/>
      <c r="B590" s="42"/>
      <c r="C590" s="43"/>
      <c r="D590" s="230" t="s">
        <v>149</v>
      </c>
      <c r="E590" s="43"/>
      <c r="F590" s="235" t="s">
        <v>1202</v>
      </c>
      <c r="G590" s="43"/>
      <c r="H590" s="43"/>
      <c r="I590" s="232"/>
      <c r="J590" s="43"/>
      <c r="K590" s="43"/>
      <c r="L590" s="47"/>
      <c r="M590" s="233"/>
      <c r="N590" s="234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19" t="s">
        <v>149</v>
      </c>
      <c r="AU590" s="19" t="s">
        <v>92</v>
      </c>
    </row>
    <row r="591" s="13" customFormat="1">
      <c r="A591" s="13"/>
      <c r="B591" s="236"/>
      <c r="C591" s="237"/>
      <c r="D591" s="230" t="s">
        <v>151</v>
      </c>
      <c r="E591" s="238" t="s">
        <v>80</v>
      </c>
      <c r="F591" s="239" t="s">
        <v>1190</v>
      </c>
      <c r="G591" s="237"/>
      <c r="H591" s="240">
        <v>464.60000000000002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6" t="s">
        <v>151</v>
      </c>
      <c r="AU591" s="246" t="s">
        <v>92</v>
      </c>
      <c r="AV591" s="13" t="s">
        <v>92</v>
      </c>
      <c r="AW591" s="13" t="s">
        <v>42</v>
      </c>
      <c r="AX591" s="13" t="s">
        <v>82</v>
      </c>
      <c r="AY591" s="246" t="s">
        <v>139</v>
      </c>
    </row>
    <row r="592" s="14" customFormat="1">
      <c r="A592" s="14"/>
      <c r="B592" s="247"/>
      <c r="C592" s="248"/>
      <c r="D592" s="230" t="s">
        <v>151</v>
      </c>
      <c r="E592" s="249" t="s">
        <v>80</v>
      </c>
      <c r="F592" s="250" t="s">
        <v>152</v>
      </c>
      <c r="G592" s="248"/>
      <c r="H592" s="251">
        <v>464.60000000000002</v>
      </c>
      <c r="I592" s="252"/>
      <c r="J592" s="248"/>
      <c r="K592" s="248"/>
      <c r="L592" s="253"/>
      <c r="M592" s="254"/>
      <c r="N592" s="255"/>
      <c r="O592" s="255"/>
      <c r="P592" s="255"/>
      <c r="Q592" s="255"/>
      <c r="R592" s="255"/>
      <c r="S592" s="255"/>
      <c r="T592" s="25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7" t="s">
        <v>151</v>
      </c>
      <c r="AU592" s="257" t="s">
        <v>92</v>
      </c>
      <c r="AV592" s="14" t="s">
        <v>153</v>
      </c>
      <c r="AW592" s="14" t="s">
        <v>42</v>
      </c>
      <c r="AX592" s="14" t="s">
        <v>90</v>
      </c>
      <c r="AY592" s="257" t="s">
        <v>139</v>
      </c>
    </row>
    <row r="593" s="2" customFormat="1" ht="14.4" customHeight="1">
      <c r="A593" s="41"/>
      <c r="B593" s="42"/>
      <c r="C593" s="217" t="s">
        <v>1203</v>
      </c>
      <c r="D593" s="217" t="s">
        <v>142</v>
      </c>
      <c r="E593" s="218" t="s">
        <v>1204</v>
      </c>
      <c r="F593" s="219" t="s">
        <v>1205</v>
      </c>
      <c r="G593" s="220" t="s">
        <v>330</v>
      </c>
      <c r="H593" s="221">
        <v>464.60000000000002</v>
      </c>
      <c r="I593" s="222"/>
      <c r="J593" s="223">
        <f>ROUND(I593*H593,2)</f>
        <v>0</v>
      </c>
      <c r="K593" s="219" t="s">
        <v>145</v>
      </c>
      <c r="L593" s="47"/>
      <c r="M593" s="224" t="s">
        <v>80</v>
      </c>
      <c r="N593" s="225" t="s">
        <v>52</v>
      </c>
      <c r="O593" s="87"/>
      <c r="P593" s="226">
        <f>O593*H593</f>
        <v>0</v>
      </c>
      <c r="Q593" s="226">
        <v>0</v>
      </c>
      <c r="R593" s="226">
        <f>Q593*H593</f>
        <v>0</v>
      </c>
      <c r="S593" s="226">
        <v>0</v>
      </c>
      <c r="T593" s="227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28" t="s">
        <v>153</v>
      </c>
      <c r="AT593" s="228" t="s">
        <v>142</v>
      </c>
      <c r="AU593" s="228" t="s">
        <v>92</v>
      </c>
      <c r="AY593" s="19" t="s">
        <v>139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19" t="s">
        <v>90</v>
      </c>
      <c r="BK593" s="229">
        <f>ROUND(I593*H593,2)</f>
        <v>0</v>
      </c>
      <c r="BL593" s="19" t="s">
        <v>153</v>
      </c>
      <c r="BM593" s="228" t="s">
        <v>1206</v>
      </c>
    </row>
    <row r="594" s="2" customFormat="1">
      <c r="A594" s="41"/>
      <c r="B594" s="42"/>
      <c r="C594" s="43"/>
      <c r="D594" s="230" t="s">
        <v>148</v>
      </c>
      <c r="E594" s="43"/>
      <c r="F594" s="231" t="s">
        <v>1207</v>
      </c>
      <c r="G594" s="43"/>
      <c r="H594" s="43"/>
      <c r="I594" s="232"/>
      <c r="J594" s="43"/>
      <c r="K594" s="43"/>
      <c r="L594" s="47"/>
      <c r="M594" s="233"/>
      <c r="N594" s="23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19" t="s">
        <v>148</v>
      </c>
      <c r="AU594" s="19" t="s">
        <v>92</v>
      </c>
    </row>
    <row r="595" s="2" customFormat="1">
      <c r="A595" s="41"/>
      <c r="B595" s="42"/>
      <c r="C595" s="43"/>
      <c r="D595" s="230" t="s">
        <v>149</v>
      </c>
      <c r="E595" s="43"/>
      <c r="F595" s="235" t="s">
        <v>1208</v>
      </c>
      <c r="G595" s="43"/>
      <c r="H595" s="43"/>
      <c r="I595" s="232"/>
      <c r="J595" s="43"/>
      <c r="K595" s="43"/>
      <c r="L595" s="47"/>
      <c r="M595" s="233"/>
      <c r="N595" s="23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19" t="s">
        <v>149</v>
      </c>
      <c r="AU595" s="19" t="s">
        <v>92</v>
      </c>
    </row>
    <row r="596" s="13" customFormat="1">
      <c r="A596" s="13"/>
      <c r="B596" s="236"/>
      <c r="C596" s="237"/>
      <c r="D596" s="230" t="s">
        <v>151</v>
      </c>
      <c r="E596" s="238" t="s">
        <v>80</v>
      </c>
      <c r="F596" s="239" t="s">
        <v>1190</v>
      </c>
      <c r="G596" s="237"/>
      <c r="H596" s="240">
        <v>464.60000000000002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151</v>
      </c>
      <c r="AU596" s="246" t="s">
        <v>92</v>
      </c>
      <c r="AV596" s="13" t="s">
        <v>92</v>
      </c>
      <c r="AW596" s="13" t="s">
        <v>42</v>
      </c>
      <c r="AX596" s="13" t="s">
        <v>82</v>
      </c>
      <c r="AY596" s="246" t="s">
        <v>139</v>
      </c>
    </row>
    <row r="597" s="14" customFormat="1">
      <c r="A597" s="14"/>
      <c r="B597" s="247"/>
      <c r="C597" s="248"/>
      <c r="D597" s="230" t="s">
        <v>151</v>
      </c>
      <c r="E597" s="249" t="s">
        <v>80</v>
      </c>
      <c r="F597" s="250" t="s">
        <v>152</v>
      </c>
      <c r="G597" s="248"/>
      <c r="H597" s="251">
        <v>464.60000000000002</v>
      </c>
      <c r="I597" s="252"/>
      <c r="J597" s="248"/>
      <c r="K597" s="248"/>
      <c r="L597" s="253"/>
      <c r="M597" s="254"/>
      <c r="N597" s="255"/>
      <c r="O597" s="255"/>
      <c r="P597" s="255"/>
      <c r="Q597" s="255"/>
      <c r="R597" s="255"/>
      <c r="S597" s="255"/>
      <c r="T597" s="25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7" t="s">
        <v>151</v>
      </c>
      <c r="AU597" s="257" t="s">
        <v>92</v>
      </c>
      <c r="AV597" s="14" t="s">
        <v>153</v>
      </c>
      <c r="AW597" s="14" t="s">
        <v>42</v>
      </c>
      <c r="AX597" s="14" t="s">
        <v>90</v>
      </c>
      <c r="AY597" s="257" t="s">
        <v>139</v>
      </c>
    </row>
    <row r="598" s="2" customFormat="1" ht="14.4" customHeight="1">
      <c r="A598" s="41"/>
      <c r="B598" s="42"/>
      <c r="C598" s="217" t="s">
        <v>1209</v>
      </c>
      <c r="D598" s="217" t="s">
        <v>142</v>
      </c>
      <c r="E598" s="218" t="s">
        <v>1210</v>
      </c>
      <c r="F598" s="219" t="s">
        <v>1211</v>
      </c>
      <c r="G598" s="220" t="s">
        <v>330</v>
      </c>
      <c r="H598" s="221">
        <v>464.60000000000002</v>
      </c>
      <c r="I598" s="222"/>
      <c r="J598" s="223">
        <f>ROUND(I598*H598,2)</f>
        <v>0</v>
      </c>
      <c r="K598" s="219" t="s">
        <v>145</v>
      </c>
      <c r="L598" s="47"/>
      <c r="M598" s="224" t="s">
        <v>80</v>
      </c>
      <c r="N598" s="225" t="s">
        <v>52</v>
      </c>
      <c r="O598" s="87"/>
      <c r="P598" s="226">
        <f>O598*H598</f>
        <v>0</v>
      </c>
      <c r="Q598" s="226">
        <v>0</v>
      </c>
      <c r="R598" s="226">
        <f>Q598*H598</f>
        <v>0</v>
      </c>
      <c r="S598" s="226">
        <v>0</v>
      </c>
      <c r="T598" s="227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28" t="s">
        <v>153</v>
      </c>
      <c r="AT598" s="228" t="s">
        <v>142</v>
      </c>
      <c r="AU598" s="228" t="s">
        <v>92</v>
      </c>
      <c r="AY598" s="19" t="s">
        <v>139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19" t="s">
        <v>90</v>
      </c>
      <c r="BK598" s="229">
        <f>ROUND(I598*H598,2)</f>
        <v>0</v>
      </c>
      <c r="BL598" s="19" t="s">
        <v>153</v>
      </c>
      <c r="BM598" s="228" t="s">
        <v>1212</v>
      </c>
    </row>
    <row r="599" s="2" customFormat="1">
      <c r="A599" s="41"/>
      <c r="B599" s="42"/>
      <c r="C599" s="43"/>
      <c r="D599" s="230" t="s">
        <v>148</v>
      </c>
      <c r="E599" s="43"/>
      <c r="F599" s="231" t="s">
        <v>1213</v>
      </c>
      <c r="G599" s="43"/>
      <c r="H599" s="43"/>
      <c r="I599" s="232"/>
      <c r="J599" s="43"/>
      <c r="K599" s="43"/>
      <c r="L599" s="47"/>
      <c r="M599" s="233"/>
      <c r="N599" s="234"/>
      <c r="O599" s="87"/>
      <c r="P599" s="87"/>
      <c r="Q599" s="87"/>
      <c r="R599" s="87"/>
      <c r="S599" s="87"/>
      <c r="T599" s="88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T599" s="19" t="s">
        <v>148</v>
      </c>
      <c r="AU599" s="19" t="s">
        <v>92</v>
      </c>
    </row>
    <row r="600" s="2" customFormat="1">
      <c r="A600" s="41"/>
      <c r="B600" s="42"/>
      <c r="C600" s="43"/>
      <c r="D600" s="230" t="s">
        <v>149</v>
      </c>
      <c r="E600" s="43"/>
      <c r="F600" s="235" t="s">
        <v>1214</v>
      </c>
      <c r="G600" s="43"/>
      <c r="H600" s="43"/>
      <c r="I600" s="232"/>
      <c r="J600" s="43"/>
      <c r="K600" s="43"/>
      <c r="L600" s="47"/>
      <c r="M600" s="233"/>
      <c r="N600" s="234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19" t="s">
        <v>149</v>
      </c>
      <c r="AU600" s="19" t="s">
        <v>92</v>
      </c>
    </row>
    <row r="601" s="13" customFormat="1">
      <c r="A601" s="13"/>
      <c r="B601" s="236"/>
      <c r="C601" s="237"/>
      <c r="D601" s="230" t="s">
        <v>151</v>
      </c>
      <c r="E601" s="238" t="s">
        <v>80</v>
      </c>
      <c r="F601" s="239" t="s">
        <v>1190</v>
      </c>
      <c r="G601" s="237"/>
      <c r="H601" s="240">
        <v>464.60000000000002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6" t="s">
        <v>151</v>
      </c>
      <c r="AU601" s="246" t="s">
        <v>92</v>
      </c>
      <c r="AV601" s="13" t="s">
        <v>92</v>
      </c>
      <c r="AW601" s="13" t="s">
        <v>42</v>
      </c>
      <c r="AX601" s="13" t="s">
        <v>82</v>
      </c>
      <c r="AY601" s="246" t="s">
        <v>139</v>
      </c>
    </row>
    <row r="602" s="14" customFormat="1">
      <c r="A602" s="14"/>
      <c r="B602" s="247"/>
      <c r="C602" s="248"/>
      <c r="D602" s="230" t="s">
        <v>151</v>
      </c>
      <c r="E602" s="249" t="s">
        <v>80</v>
      </c>
      <c r="F602" s="250" t="s">
        <v>152</v>
      </c>
      <c r="G602" s="248"/>
      <c r="H602" s="251">
        <v>464.60000000000002</v>
      </c>
      <c r="I602" s="252"/>
      <c r="J602" s="248"/>
      <c r="K602" s="248"/>
      <c r="L602" s="253"/>
      <c r="M602" s="254"/>
      <c r="N602" s="255"/>
      <c r="O602" s="255"/>
      <c r="P602" s="255"/>
      <c r="Q602" s="255"/>
      <c r="R602" s="255"/>
      <c r="S602" s="255"/>
      <c r="T602" s="25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7" t="s">
        <v>151</v>
      </c>
      <c r="AU602" s="257" t="s">
        <v>92</v>
      </c>
      <c r="AV602" s="14" t="s">
        <v>153</v>
      </c>
      <c r="AW602" s="14" t="s">
        <v>42</v>
      </c>
      <c r="AX602" s="14" t="s">
        <v>90</v>
      </c>
      <c r="AY602" s="257" t="s">
        <v>139</v>
      </c>
    </row>
    <row r="603" s="2" customFormat="1" ht="14.4" customHeight="1">
      <c r="A603" s="41"/>
      <c r="B603" s="42"/>
      <c r="C603" s="217" t="s">
        <v>1215</v>
      </c>
      <c r="D603" s="217" t="s">
        <v>142</v>
      </c>
      <c r="E603" s="218" t="s">
        <v>1216</v>
      </c>
      <c r="F603" s="219" t="s">
        <v>1217</v>
      </c>
      <c r="G603" s="220" t="s">
        <v>330</v>
      </c>
      <c r="H603" s="221">
        <v>8.5</v>
      </c>
      <c r="I603" s="222"/>
      <c r="J603" s="223">
        <f>ROUND(I603*H603,2)</f>
        <v>0</v>
      </c>
      <c r="K603" s="219" t="s">
        <v>145</v>
      </c>
      <c r="L603" s="47"/>
      <c r="M603" s="224" t="s">
        <v>80</v>
      </c>
      <c r="N603" s="225" t="s">
        <v>52</v>
      </c>
      <c r="O603" s="87"/>
      <c r="P603" s="226">
        <f>O603*H603</f>
        <v>0</v>
      </c>
      <c r="Q603" s="226">
        <v>0.084250000000000005</v>
      </c>
      <c r="R603" s="226">
        <f>Q603*H603</f>
        <v>0.71612500000000001</v>
      </c>
      <c r="S603" s="226">
        <v>0</v>
      </c>
      <c r="T603" s="227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28" t="s">
        <v>153</v>
      </c>
      <c r="AT603" s="228" t="s">
        <v>142</v>
      </c>
      <c r="AU603" s="228" t="s">
        <v>92</v>
      </c>
      <c r="AY603" s="19" t="s">
        <v>139</v>
      </c>
      <c r="BE603" s="229">
        <f>IF(N603="základní",J603,0)</f>
        <v>0</v>
      </c>
      <c r="BF603" s="229">
        <f>IF(N603="snížená",J603,0)</f>
        <v>0</v>
      </c>
      <c r="BG603" s="229">
        <f>IF(N603="zákl. přenesená",J603,0)</f>
        <v>0</v>
      </c>
      <c r="BH603" s="229">
        <f>IF(N603="sníž. přenesená",J603,0)</f>
        <v>0</v>
      </c>
      <c r="BI603" s="229">
        <f>IF(N603="nulová",J603,0)</f>
        <v>0</v>
      </c>
      <c r="BJ603" s="19" t="s">
        <v>90</v>
      </c>
      <c r="BK603" s="229">
        <f>ROUND(I603*H603,2)</f>
        <v>0</v>
      </c>
      <c r="BL603" s="19" t="s">
        <v>153</v>
      </c>
      <c r="BM603" s="228" t="s">
        <v>1218</v>
      </c>
    </row>
    <row r="604" s="2" customFormat="1">
      <c r="A604" s="41"/>
      <c r="B604" s="42"/>
      <c r="C604" s="43"/>
      <c r="D604" s="230" t="s">
        <v>148</v>
      </c>
      <c r="E604" s="43"/>
      <c r="F604" s="231" t="s">
        <v>1219</v>
      </c>
      <c r="G604" s="43"/>
      <c r="H604" s="43"/>
      <c r="I604" s="232"/>
      <c r="J604" s="43"/>
      <c r="K604" s="43"/>
      <c r="L604" s="47"/>
      <c r="M604" s="233"/>
      <c r="N604" s="234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19" t="s">
        <v>148</v>
      </c>
      <c r="AU604" s="19" t="s">
        <v>92</v>
      </c>
    </row>
    <row r="605" s="2" customFormat="1">
      <c r="A605" s="41"/>
      <c r="B605" s="42"/>
      <c r="C605" s="43"/>
      <c r="D605" s="230" t="s">
        <v>149</v>
      </c>
      <c r="E605" s="43"/>
      <c r="F605" s="235" t="s">
        <v>1220</v>
      </c>
      <c r="G605" s="43"/>
      <c r="H605" s="43"/>
      <c r="I605" s="232"/>
      <c r="J605" s="43"/>
      <c r="K605" s="43"/>
      <c r="L605" s="47"/>
      <c r="M605" s="233"/>
      <c r="N605" s="234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19" t="s">
        <v>149</v>
      </c>
      <c r="AU605" s="19" t="s">
        <v>92</v>
      </c>
    </row>
    <row r="606" s="13" customFormat="1">
      <c r="A606" s="13"/>
      <c r="B606" s="236"/>
      <c r="C606" s="237"/>
      <c r="D606" s="230" t="s">
        <v>151</v>
      </c>
      <c r="E606" s="238" t="s">
        <v>80</v>
      </c>
      <c r="F606" s="239" t="s">
        <v>790</v>
      </c>
      <c r="G606" s="237"/>
      <c r="H606" s="240">
        <v>8.5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151</v>
      </c>
      <c r="AU606" s="246" t="s">
        <v>92</v>
      </c>
      <c r="AV606" s="13" t="s">
        <v>92</v>
      </c>
      <c r="AW606" s="13" t="s">
        <v>42</v>
      </c>
      <c r="AX606" s="13" t="s">
        <v>82</v>
      </c>
      <c r="AY606" s="246" t="s">
        <v>139</v>
      </c>
    </row>
    <row r="607" s="14" customFormat="1">
      <c r="A607" s="14"/>
      <c r="B607" s="247"/>
      <c r="C607" s="248"/>
      <c r="D607" s="230" t="s">
        <v>151</v>
      </c>
      <c r="E607" s="249" t="s">
        <v>80</v>
      </c>
      <c r="F607" s="250" t="s">
        <v>152</v>
      </c>
      <c r="G607" s="248"/>
      <c r="H607" s="251">
        <v>8.5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7" t="s">
        <v>151</v>
      </c>
      <c r="AU607" s="257" t="s">
        <v>92</v>
      </c>
      <c r="AV607" s="14" t="s">
        <v>153</v>
      </c>
      <c r="AW607" s="14" t="s">
        <v>42</v>
      </c>
      <c r="AX607" s="14" t="s">
        <v>90</v>
      </c>
      <c r="AY607" s="257" t="s">
        <v>139</v>
      </c>
    </row>
    <row r="608" s="12" customFormat="1" ht="22.8" customHeight="1">
      <c r="A608" s="12"/>
      <c r="B608" s="201"/>
      <c r="C608" s="202"/>
      <c r="D608" s="203" t="s">
        <v>81</v>
      </c>
      <c r="E608" s="215" t="s">
        <v>172</v>
      </c>
      <c r="F608" s="215" t="s">
        <v>1221</v>
      </c>
      <c r="G608" s="202"/>
      <c r="H608" s="202"/>
      <c r="I608" s="205"/>
      <c r="J608" s="216">
        <f>BK608</f>
        <v>0</v>
      </c>
      <c r="K608" s="202"/>
      <c r="L608" s="207"/>
      <c r="M608" s="208"/>
      <c r="N608" s="209"/>
      <c r="O608" s="209"/>
      <c r="P608" s="210">
        <f>SUM(P609:P628)</f>
        <v>0</v>
      </c>
      <c r="Q608" s="209"/>
      <c r="R608" s="210">
        <f>SUM(R609:R628)</f>
        <v>2.2355387600000003</v>
      </c>
      <c r="S608" s="209"/>
      <c r="T608" s="211">
        <f>SUM(T609:T628)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12" t="s">
        <v>90</v>
      </c>
      <c r="AT608" s="213" t="s">
        <v>81</v>
      </c>
      <c r="AU608" s="213" t="s">
        <v>90</v>
      </c>
      <c r="AY608" s="212" t="s">
        <v>139</v>
      </c>
      <c r="BK608" s="214">
        <f>SUM(BK609:BK628)</f>
        <v>0</v>
      </c>
    </row>
    <row r="609" s="2" customFormat="1" ht="14.4" customHeight="1">
      <c r="A609" s="41"/>
      <c r="B609" s="42"/>
      <c r="C609" s="217" t="s">
        <v>1222</v>
      </c>
      <c r="D609" s="217" t="s">
        <v>142</v>
      </c>
      <c r="E609" s="218" t="s">
        <v>1223</v>
      </c>
      <c r="F609" s="219" t="s">
        <v>1224</v>
      </c>
      <c r="G609" s="220" t="s">
        <v>330</v>
      </c>
      <c r="H609" s="221">
        <v>43.316000000000002</v>
      </c>
      <c r="I609" s="222"/>
      <c r="J609" s="223">
        <f>ROUND(I609*H609,2)</f>
        <v>0</v>
      </c>
      <c r="K609" s="219" t="s">
        <v>145</v>
      </c>
      <c r="L609" s="47"/>
      <c r="M609" s="224" t="s">
        <v>80</v>
      </c>
      <c r="N609" s="225" t="s">
        <v>52</v>
      </c>
      <c r="O609" s="87"/>
      <c r="P609" s="226">
        <f>O609*H609</f>
        <v>0</v>
      </c>
      <c r="Q609" s="226">
        <v>0.0064999999999999997</v>
      </c>
      <c r="R609" s="226">
        <f>Q609*H609</f>
        <v>0.28155400000000003</v>
      </c>
      <c r="S609" s="226">
        <v>0</v>
      </c>
      <c r="T609" s="227">
        <f>S609*H609</f>
        <v>0</v>
      </c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R609" s="228" t="s">
        <v>153</v>
      </c>
      <c r="AT609" s="228" t="s">
        <v>142</v>
      </c>
      <c r="AU609" s="228" t="s">
        <v>92</v>
      </c>
      <c r="AY609" s="19" t="s">
        <v>139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19" t="s">
        <v>90</v>
      </c>
      <c r="BK609" s="229">
        <f>ROUND(I609*H609,2)</f>
        <v>0</v>
      </c>
      <c r="BL609" s="19" t="s">
        <v>153</v>
      </c>
      <c r="BM609" s="228" t="s">
        <v>1225</v>
      </c>
    </row>
    <row r="610" s="2" customFormat="1">
      <c r="A610" s="41"/>
      <c r="B610" s="42"/>
      <c r="C610" s="43"/>
      <c r="D610" s="230" t="s">
        <v>148</v>
      </c>
      <c r="E610" s="43"/>
      <c r="F610" s="231" t="s">
        <v>1226</v>
      </c>
      <c r="G610" s="43"/>
      <c r="H610" s="43"/>
      <c r="I610" s="232"/>
      <c r="J610" s="43"/>
      <c r="K610" s="43"/>
      <c r="L610" s="47"/>
      <c r="M610" s="233"/>
      <c r="N610" s="234"/>
      <c r="O610" s="87"/>
      <c r="P610" s="87"/>
      <c r="Q610" s="87"/>
      <c r="R610" s="87"/>
      <c r="S610" s="87"/>
      <c r="T610" s="88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T610" s="19" t="s">
        <v>148</v>
      </c>
      <c r="AU610" s="19" t="s">
        <v>92</v>
      </c>
    </row>
    <row r="611" s="2" customFormat="1">
      <c r="A611" s="41"/>
      <c r="B611" s="42"/>
      <c r="C611" s="43"/>
      <c r="D611" s="230" t="s">
        <v>149</v>
      </c>
      <c r="E611" s="43"/>
      <c r="F611" s="235" t="s">
        <v>841</v>
      </c>
      <c r="G611" s="43"/>
      <c r="H611" s="43"/>
      <c r="I611" s="232"/>
      <c r="J611" s="43"/>
      <c r="K611" s="43"/>
      <c r="L611" s="47"/>
      <c r="M611" s="233"/>
      <c r="N611" s="23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19" t="s">
        <v>149</v>
      </c>
      <c r="AU611" s="19" t="s">
        <v>92</v>
      </c>
    </row>
    <row r="612" s="13" customFormat="1">
      <c r="A612" s="13"/>
      <c r="B612" s="236"/>
      <c r="C612" s="237"/>
      <c r="D612" s="230" t="s">
        <v>151</v>
      </c>
      <c r="E612" s="238" t="s">
        <v>80</v>
      </c>
      <c r="F612" s="239" t="s">
        <v>1227</v>
      </c>
      <c r="G612" s="237"/>
      <c r="H612" s="240">
        <v>43.316000000000002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6" t="s">
        <v>151</v>
      </c>
      <c r="AU612" s="246" t="s">
        <v>92</v>
      </c>
      <c r="AV612" s="13" t="s">
        <v>92</v>
      </c>
      <c r="AW612" s="13" t="s">
        <v>42</v>
      </c>
      <c r="AX612" s="13" t="s">
        <v>82</v>
      </c>
      <c r="AY612" s="246" t="s">
        <v>139</v>
      </c>
    </row>
    <row r="613" s="14" customFormat="1">
      <c r="A613" s="14"/>
      <c r="B613" s="247"/>
      <c r="C613" s="248"/>
      <c r="D613" s="230" t="s">
        <v>151</v>
      </c>
      <c r="E613" s="249" t="s">
        <v>80</v>
      </c>
      <c r="F613" s="250" t="s">
        <v>152</v>
      </c>
      <c r="G613" s="248"/>
      <c r="H613" s="251">
        <v>43.316000000000002</v>
      </c>
      <c r="I613" s="252"/>
      <c r="J613" s="248"/>
      <c r="K613" s="248"/>
      <c r="L613" s="253"/>
      <c r="M613" s="254"/>
      <c r="N613" s="255"/>
      <c r="O613" s="255"/>
      <c r="P613" s="255"/>
      <c r="Q613" s="255"/>
      <c r="R613" s="255"/>
      <c r="S613" s="255"/>
      <c r="T613" s="25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7" t="s">
        <v>151</v>
      </c>
      <c r="AU613" s="257" t="s">
        <v>92</v>
      </c>
      <c r="AV613" s="14" t="s">
        <v>153</v>
      </c>
      <c r="AW613" s="14" t="s">
        <v>42</v>
      </c>
      <c r="AX613" s="14" t="s">
        <v>90</v>
      </c>
      <c r="AY613" s="257" t="s">
        <v>139</v>
      </c>
    </row>
    <row r="614" s="2" customFormat="1" ht="14.4" customHeight="1">
      <c r="A614" s="41"/>
      <c r="B614" s="42"/>
      <c r="C614" s="217" t="s">
        <v>1228</v>
      </c>
      <c r="D614" s="217" t="s">
        <v>142</v>
      </c>
      <c r="E614" s="218" t="s">
        <v>1229</v>
      </c>
      <c r="F614" s="219" t="s">
        <v>1230</v>
      </c>
      <c r="G614" s="220" t="s">
        <v>330</v>
      </c>
      <c r="H614" s="221">
        <v>43.316000000000002</v>
      </c>
      <c r="I614" s="222"/>
      <c r="J614" s="223">
        <f>ROUND(I614*H614,2)</f>
        <v>0</v>
      </c>
      <c r="K614" s="219" t="s">
        <v>145</v>
      </c>
      <c r="L614" s="47"/>
      <c r="M614" s="224" t="s">
        <v>80</v>
      </c>
      <c r="N614" s="225" t="s">
        <v>52</v>
      </c>
      <c r="O614" s="87"/>
      <c r="P614" s="226">
        <f>O614*H614</f>
        <v>0</v>
      </c>
      <c r="Q614" s="226">
        <v>0.00025999999999999998</v>
      </c>
      <c r="R614" s="226">
        <f>Q614*H614</f>
        <v>0.01126216</v>
      </c>
      <c r="S614" s="226">
        <v>0</v>
      </c>
      <c r="T614" s="227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28" t="s">
        <v>153</v>
      </c>
      <c r="AT614" s="228" t="s">
        <v>142</v>
      </c>
      <c r="AU614" s="228" t="s">
        <v>92</v>
      </c>
      <c r="AY614" s="19" t="s">
        <v>139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19" t="s">
        <v>90</v>
      </c>
      <c r="BK614" s="229">
        <f>ROUND(I614*H614,2)</f>
        <v>0</v>
      </c>
      <c r="BL614" s="19" t="s">
        <v>153</v>
      </c>
      <c r="BM614" s="228" t="s">
        <v>1231</v>
      </c>
    </row>
    <row r="615" s="2" customFormat="1">
      <c r="A615" s="41"/>
      <c r="B615" s="42"/>
      <c r="C615" s="43"/>
      <c r="D615" s="230" t="s">
        <v>148</v>
      </c>
      <c r="E615" s="43"/>
      <c r="F615" s="231" t="s">
        <v>1232</v>
      </c>
      <c r="G615" s="43"/>
      <c r="H615" s="43"/>
      <c r="I615" s="232"/>
      <c r="J615" s="43"/>
      <c r="K615" s="43"/>
      <c r="L615" s="47"/>
      <c r="M615" s="233"/>
      <c r="N615" s="234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19" t="s">
        <v>148</v>
      </c>
      <c r="AU615" s="19" t="s">
        <v>92</v>
      </c>
    </row>
    <row r="616" s="2" customFormat="1">
      <c r="A616" s="41"/>
      <c r="B616" s="42"/>
      <c r="C616" s="43"/>
      <c r="D616" s="230" t="s">
        <v>149</v>
      </c>
      <c r="E616" s="43"/>
      <c r="F616" s="235" t="s">
        <v>1233</v>
      </c>
      <c r="G616" s="43"/>
      <c r="H616" s="43"/>
      <c r="I616" s="232"/>
      <c r="J616" s="43"/>
      <c r="K616" s="43"/>
      <c r="L616" s="47"/>
      <c r="M616" s="233"/>
      <c r="N616" s="234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19" t="s">
        <v>149</v>
      </c>
      <c r="AU616" s="19" t="s">
        <v>92</v>
      </c>
    </row>
    <row r="617" s="13" customFormat="1">
      <c r="A617" s="13"/>
      <c r="B617" s="236"/>
      <c r="C617" s="237"/>
      <c r="D617" s="230" t="s">
        <v>151</v>
      </c>
      <c r="E617" s="238" t="s">
        <v>80</v>
      </c>
      <c r="F617" s="239" t="s">
        <v>1227</v>
      </c>
      <c r="G617" s="237"/>
      <c r="H617" s="240">
        <v>43.316000000000002</v>
      </c>
      <c r="I617" s="241"/>
      <c r="J617" s="237"/>
      <c r="K617" s="237"/>
      <c r="L617" s="242"/>
      <c r="M617" s="243"/>
      <c r="N617" s="244"/>
      <c r="O617" s="244"/>
      <c r="P617" s="244"/>
      <c r="Q617" s="244"/>
      <c r="R617" s="244"/>
      <c r="S617" s="244"/>
      <c r="T617" s="24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6" t="s">
        <v>151</v>
      </c>
      <c r="AU617" s="246" t="s">
        <v>92</v>
      </c>
      <c r="AV617" s="13" t="s">
        <v>92</v>
      </c>
      <c r="AW617" s="13" t="s">
        <v>42</v>
      </c>
      <c r="AX617" s="13" t="s">
        <v>82</v>
      </c>
      <c r="AY617" s="246" t="s">
        <v>139</v>
      </c>
    </row>
    <row r="618" s="14" customFormat="1">
      <c r="A618" s="14"/>
      <c r="B618" s="247"/>
      <c r="C618" s="248"/>
      <c r="D618" s="230" t="s">
        <v>151</v>
      </c>
      <c r="E618" s="249" t="s">
        <v>80</v>
      </c>
      <c r="F618" s="250" t="s">
        <v>152</v>
      </c>
      <c r="G618" s="248"/>
      <c r="H618" s="251">
        <v>43.316000000000002</v>
      </c>
      <c r="I618" s="252"/>
      <c r="J618" s="248"/>
      <c r="K618" s="248"/>
      <c r="L618" s="253"/>
      <c r="M618" s="254"/>
      <c r="N618" s="255"/>
      <c r="O618" s="255"/>
      <c r="P618" s="255"/>
      <c r="Q618" s="255"/>
      <c r="R618" s="255"/>
      <c r="S618" s="255"/>
      <c r="T618" s="25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7" t="s">
        <v>151</v>
      </c>
      <c r="AU618" s="257" t="s">
        <v>92</v>
      </c>
      <c r="AV618" s="14" t="s">
        <v>153</v>
      </c>
      <c r="AW618" s="14" t="s">
        <v>42</v>
      </c>
      <c r="AX618" s="14" t="s">
        <v>90</v>
      </c>
      <c r="AY618" s="257" t="s">
        <v>139</v>
      </c>
    </row>
    <row r="619" s="2" customFormat="1" ht="14.4" customHeight="1">
      <c r="A619" s="41"/>
      <c r="B619" s="42"/>
      <c r="C619" s="217" t="s">
        <v>1234</v>
      </c>
      <c r="D619" s="217" t="s">
        <v>142</v>
      </c>
      <c r="E619" s="218" t="s">
        <v>1235</v>
      </c>
      <c r="F619" s="219" t="s">
        <v>1236</v>
      </c>
      <c r="G619" s="220" t="s">
        <v>330</v>
      </c>
      <c r="H619" s="221">
        <v>35.581000000000003</v>
      </c>
      <c r="I619" s="222"/>
      <c r="J619" s="223">
        <f>ROUND(I619*H619,2)</f>
        <v>0</v>
      </c>
      <c r="K619" s="219" t="s">
        <v>145</v>
      </c>
      <c r="L619" s="47"/>
      <c r="M619" s="224" t="s">
        <v>80</v>
      </c>
      <c r="N619" s="225" t="s">
        <v>52</v>
      </c>
      <c r="O619" s="87"/>
      <c r="P619" s="226">
        <f>O619*H619</f>
        <v>0</v>
      </c>
      <c r="Q619" s="226">
        <v>0.023099999999999999</v>
      </c>
      <c r="R619" s="226">
        <f>Q619*H619</f>
        <v>0.82192110000000007</v>
      </c>
      <c r="S619" s="226">
        <v>0</v>
      </c>
      <c r="T619" s="227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28" t="s">
        <v>153</v>
      </c>
      <c r="AT619" s="228" t="s">
        <v>142</v>
      </c>
      <c r="AU619" s="228" t="s">
        <v>92</v>
      </c>
      <c r="AY619" s="19" t="s">
        <v>139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90</v>
      </c>
      <c r="BK619" s="229">
        <f>ROUND(I619*H619,2)</f>
        <v>0</v>
      </c>
      <c r="BL619" s="19" t="s">
        <v>153</v>
      </c>
      <c r="BM619" s="228" t="s">
        <v>1237</v>
      </c>
    </row>
    <row r="620" s="2" customFormat="1">
      <c r="A620" s="41"/>
      <c r="B620" s="42"/>
      <c r="C620" s="43"/>
      <c r="D620" s="230" t="s">
        <v>148</v>
      </c>
      <c r="E620" s="43"/>
      <c r="F620" s="231" t="s">
        <v>1238</v>
      </c>
      <c r="G620" s="43"/>
      <c r="H620" s="43"/>
      <c r="I620" s="232"/>
      <c r="J620" s="43"/>
      <c r="K620" s="43"/>
      <c r="L620" s="47"/>
      <c r="M620" s="233"/>
      <c r="N620" s="234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19" t="s">
        <v>148</v>
      </c>
      <c r="AU620" s="19" t="s">
        <v>92</v>
      </c>
    </row>
    <row r="621" s="2" customFormat="1">
      <c r="A621" s="41"/>
      <c r="B621" s="42"/>
      <c r="C621" s="43"/>
      <c r="D621" s="230" t="s">
        <v>149</v>
      </c>
      <c r="E621" s="43"/>
      <c r="F621" s="235" t="s">
        <v>1239</v>
      </c>
      <c r="G621" s="43"/>
      <c r="H621" s="43"/>
      <c r="I621" s="232"/>
      <c r="J621" s="43"/>
      <c r="K621" s="43"/>
      <c r="L621" s="47"/>
      <c r="M621" s="233"/>
      <c r="N621" s="23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19" t="s">
        <v>149</v>
      </c>
      <c r="AU621" s="19" t="s">
        <v>92</v>
      </c>
    </row>
    <row r="622" s="13" customFormat="1">
      <c r="A622" s="13"/>
      <c r="B622" s="236"/>
      <c r="C622" s="237"/>
      <c r="D622" s="230" t="s">
        <v>151</v>
      </c>
      <c r="E622" s="238" t="s">
        <v>80</v>
      </c>
      <c r="F622" s="239" t="s">
        <v>1240</v>
      </c>
      <c r="G622" s="237"/>
      <c r="H622" s="240">
        <v>35.581000000000003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151</v>
      </c>
      <c r="AU622" s="246" t="s">
        <v>92</v>
      </c>
      <c r="AV622" s="13" t="s">
        <v>92</v>
      </c>
      <c r="AW622" s="13" t="s">
        <v>42</v>
      </c>
      <c r="AX622" s="13" t="s">
        <v>82</v>
      </c>
      <c r="AY622" s="246" t="s">
        <v>139</v>
      </c>
    </row>
    <row r="623" s="14" customFormat="1">
      <c r="A623" s="14"/>
      <c r="B623" s="247"/>
      <c r="C623" s="248"/>
      <c r="D623" s="230" t="s">
        <v>151</v>
      </c>
      <c r="E623" s="249" t="s">
        <v>80</v>
      </c>
      <c r="F623" s="250" t="s">
        <v>152</v>
      </c>
      <c r="G623" s="248"/>
      <c r="H623" s="251">
        <v>35.581000000000003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7" t="s">
        <v>151</v>
      </c>
      <c r="AU623" s="257" t="s">
        <v>92</v>
      </c>
      <c r="AV623" s="14" t="s">
        <v>153</v>
      </c>
      <c r="AW623" s="14" t="s">
        <v>42</v>
      </c>
      <c r="AX623" s="14" t="s">
        <v>90</v>
      </c>
      <c r="AY623" s="257" t="s">
        <v>139</v>
      </c>
    </row>
    <row r="624" s="2" customFormat="1" ht="14.4" customHeight="1">
      <c r="A624" s="41"/>
      <c r="B624" s="42"/>
      <c r="C624" s="217" t="s">
        <v>1241</v>
      </c>
      <c r="D624" s="217" t="s">
        <v>142</v>
      </c>
      <c r="E624" s="218" t="s">
        <v>1242</v>
      </c>
      <c r="F624" s="219" t="s">
        <v>1243</v>
      </c>
      <c r="G624" s="220" t="s">
        <v>330</v>
      </c>
      <c r="H624" s="221">
        <v>35.581000000000003</v>
      </c>
      <c r="I624" s="222"/>
      <c r="J624" s="223">
        <f>ROUND(I624*H624,2)</f>
        <v>0</v>
      </c>
      <c r="K624" s="219" t="s">
        <v>145</v>
      </c>
      <c r="L624" s="47"/>
      <c r="M624" s="224" t="s">
        <v>80</v>
      </c>
      <c r="N624" s="225" t="s">
        <v>52</v>
      </c>
      <c r="O624" s="87"/>
      <c r="P624" s="226">
        <f>O624*H624</f>
        <v>0</v>
      </c>
      <c r="Q624" s="226">
        <v>0.0315</v>
      </c>
      <c r="R624" s="226">
        <f>Q624*H624</f>
        <v>1.1208015</v>
      </c>
      <c r="S624" s="226">
        <v>0</v>
      </c>
      <c r="T624" s="227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28" t="s">
        <v>153</v>
      </c>
      <c r="AT624" s="228" t="s">
        <v>142</v>
      </c>
      <c r="AU624" s="228" t="s">
        <v>92</v>
      </c>
      <c r="AY624" s="19" t="s">
        <v>139</v>
      </c>
      <c r="BE624" s="229">
        <f>IF(N624="základní",J624,0)</f>
        <v>0</v>
      </c>
      <c r="BF624" s="229">
        <f>IF(N624="snížená",J624,0)</f>
        <v>0</v>
      </c>
      <c r="BG624" s="229">
        <f>IF(N624="zákl. přenesená",J624,0)</f>
        <v>0</v>
      </c>
      <c r="BH624" s="229">
        <f>IF(N624="sníž. přenesená",J624,0)</f>
        <v>0</v>
      </c>
      <c r="BI624" s="229">
        <f>IF(N624="nulová",J624,0)</f>
        <v>0</v>
      </c>
      <c r="BJ624" s="19" t="s">
        <v>90</v>
      </c>
      <c r="BK624" s="229">
        <f>ROUND(I624*H624,2)</f>
        <v>0</v>
      </c>
      <c r="BL624" s="19" t="s">
        <v>153</v>
      </c>
      <c r="BM624" s="228" t="s">
        <v>1244</v>
      </c>
    </row>
    <row r="625" s="2" customFormat="1">
      <c r="A625" s="41"/>
      <c r="B625" s="42"/>
      <c r="C625" s="43"/>
      <c r="D625" s="230" t="s">
        <v>148</v>
      </c>
      <c r="E625" s="43"/>
      <c r="F625" s="231" t="s">
        <v>1245</v>
      </c>
      <c r="G625" s="43"/>
      <c r="H625" s="43"/>
      <c r="I625" s="232"/>
      <c r="J625" s="43"/>
      <c r="K625" s="43"/>
      <c r="L625" s="47"/>
      <c r="M625" s="233"/>
      <c r="N625" s="234"/>
      <c r="O625" s="87"/>
      <c r="P625" s="87"/>
      <c r="Q625" s="87"/>
      <c r="R625" s="87"/>
      <c r="S625" s="87"/>
      <c r="T625" s="88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T625" s="19" t="s">
        <v>148</v>
      </c>
      <c r="AU625" s="19" t="s">
        <v>92</v>
      </c>
    </row>
    <row r="626" s="2" customFormat="1">
      <c r="A626" s="41"/>
      <c r="B626" s="42"/>
      <c r="C626" s="43"/>
      <c r="D626" s="230" t="s">
        <v>149</v>
      </c>
      <c r="E626" s="43"/>
      <c r="F626" s="235" t="s">
        <v>1246</v>
      </c>
      <c r="G626" s="43"/>
      <c r="H626" s="43"/>
      <c r="I626" s="232"/>
      <c r="J626" s="43"/>
      <c r="K626" s="43"/>
      <c r="L626" s="47"/>
      <c r="M626" s="233"/>
      <c r="N626" s="234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19" t="s">
        <v>149</v>
      </c>
      <c r="AU626" s="19" t="s">
        <v>92</v>
      </c>
    </row>
    <row r="627" s="13" customFormat="1">
      <c r="A627" s="13"/>
      <c r="B627" s="236"/>
      <c r="C627" s="237"/>
      <c r="D627" s="230" t="s">
        <v>151</v>
      </c>
      <c r="E627" s="238" t="s">
        <v>80</v>
      </c>
      <c r="F627" s="239" t="s">
        <v>1240</v>
      </c>
      <c r="G627" s="237"/>
      <c r="H627" s="240">
        <v>35.581000000000003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6" t="s">
        <v>151</v>
      </c>
      <c r="AU627" s="246" t="s">
        <v>92</v>
      </c>
      <c r="AV627" s="13" t="s">
        <v>92</v>
      </c>
      <c r="AW627" s="13" t="s">
        <v>42</v>
      </c>
      <c r="AX627" s="13" t="s">
        <v>82</v>
      </c>
      <c r="AY627" s="246" t="s">
        <v>139</v>
      </c>
    </row>
    <row r="628" s="14" customFormat="1">
      <c r="A628" s="14"/>
      <c r="B628" s="247"/>
      <c r="C628" s="248"/>
      <c r="D628" s="230" t="s">
        <v>151</v>
      </c>
      <c r="E628" s="249" t="s">
        <v>80</v>
      </c>
      <c r="F628" s="250" t="s">
        <v>152</v>
      </c>
      <c r="G628" s="248"/>
      <c r="H628" s="251">
        <v>35.581000000000003</v>
      </c>
      <c r="I628" s="252"/>
      <c r="J628" s="248"/>
      <c r="K628" s="248"/>
      <c r="L628" s="253"/>
      <c r="M628" s="254"/>
      <c r="N628" s="255"/>
      <c r="O628" s="255"/>
      <c r="P628" s="255"/>
      <c r="Q628" s="255"/>
      <c r="R628" s="255"/>
      <c r="S628" s="255"/>
      <c r="T628" s="25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7" t="s">
        <v>151</v>
      </c>
      <c r="AU628" s="257" t="s">
        <v>92</v>
      </c>
      <c r="AV628" s="14" t="s">
        <v>153</v>
      </c>
      <c r="AW628" s="14" t="s">
        <v>42</v>
      </c>
      <c r="AX628" s="14" t="s">
        <v>90</v>
      </c>
      <c r="AY628" s="257" t="s">
        <v>139</v>
      </c>
    </row>
    <row r="629" s="12" customFormat="1" ht="22.8" customHeight="1">
      <c r="A629" s="12"/>
      <c r="B629" s="201"/>
      <c r="C629" s="202"/>
      <c r="D629" s="203" t="s">
        <v>81</v>
      </c>
      <c r="E629" s="215" t="s">
        <v>187</v>
      </c>
      <c r="F629" s="215" t="s">
        <v>259</v>
      </c>
      <c r="G629" s="202"/>
      <c r="H629" s="202"/>
      <c r="I629" s="205"/>
      <c r="J629" s="216">
        <f>BK629</f>
        <v>0</v>
      </c>
      <c r="K629" s="202"/>
      <c r="L629" s="207"/>
      <c r="M629" s="208"/>
      <c r="N629" s="209"/>
      <c r="O629" s="209"/>
      <c r="P629" s="210">
        <f>SUM(P630:P804)</f>
        <v>0</v>
      </c>
      <c r="Q629" s="209"/>
      <c r="R629" s="210">
        <f>SUM(R630:R804)</f>
        <v>38.293473080000005</v>
      </c>
      <c r="S629" s="209"/>
      <c r="T629" s="211">
        <f>SUM(T630:T804)</f>
        <v>94.023389999999978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12" t="s">
        <v>90</v>
      </c>
      <c r="AT629" s="213" t="s">
        <v>81</v>
      </c>
      <c r="AU629" s="213" t="s">
        <v>90</v>
      </c>
      <c r="AY629" s="212" t="s">
        <v>139</v>
      </c>
      <c r="BK629" s="214">
        <f>SUM(BK630:BK804)</f>
        <v>0</v>
      </c>
    </row>
    <row r="630" s="2" customFormat="1" ht="14.4" customHeight="1">
      <c r="A630" s="41"/>
      <c r="B630" s="42"/>
      <c r="C630" s="217" t="s">
        <v>1247</v>
      </c>
      <c r="D630" s="217" t="s">
        <v>142</v>
      </c>
      <c r="E630" s="218" t="s">
        <v>1248</v>
      </c>
      <c r="F630" s="219" t="s">
        <v>1249</v>
      </c>
      <c r="G630" s="220" t="s">
        <v>396</v>
      </c>
      <c r="H630" s="221">
        <v>46</v>
      </c>
      <c r="I630" s="222"/>
      <c r="J630" s="223">
        <f>ROUND(I630*H630,2)</f>
        <v>0</v>
      </c>
      <c r="K630" s="219" t="s">
        <v>80</v>
      </c>
      <c r="L630" s="47"/>
      <c r="M630" s="224" t="s">
        <v>80</v>
      </c>
      <c r="N630" s="225" t="s">
        <v>52</v>
      </c>
      <c r="O630" s="87"/>
      <c r="P630" s="226">
        <f>O630*H630</f>
        <v>0</v>
      </c>
      <c r="Q630" s="226">
        <v>0.050000000000000003</v>
      </c>
      <c r="R630" s="226">
        <f>Q630*H630</f>
        <v>2.3000000000000003</v>
      </c>
      <c r="S630" s="226">
        <v>0</v>
      </c>
      <c r="T630" s="227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28" t="s">
        <v>153</v>
      </c>
      <c r="AT630" s="228" t="s">
        <v>142</v>
      </c>
      <c r="AU630" s="228" t="s">
        <v>92</v>
      </c>
      <c r="AY630" s="19" t="s">
        <v>139</v>
      </c>
      <c r="BE630" s="229">
        <f>IF(N630="základní",J630,0)</f>
        <v>0</v>
      </c>
      <c r="BF630" s="229">
        <f>IF(N630="snížená",J630,0)</f>
        <v>0</v>
      </c>
      <c r="BG630" s="229">
        <f>IF(N630="zákl. přenesená",J630,0)</f>
        <v>0</v>
      </c>
      <c r="BH630" s="229">
        <f>IF(N630="sníž. přenesená",J630,0)</f>
        <v>0</v>
      </c>
      <c r="BI630" s="229">
        <f>IF(N630="nulová",J630,0)</f>
        <v>0</v>
      </c>
      <c r="BJ630" s="19" t="s">
        <v>90</v>
      </c>
      <c r="BK630" s="229">
        <f>ROUND(I630*H630,2)</f>
        <v>0</v>
      </c>
      <c r="BL630" s="19" t="s">
        <v>153</v>
      </c>
      <c r="BM630" s="228" t="s">
        <v>1250</v>
      </c>
    </row>
    <row r="631" s="2" customFormat="1">
      <c r="A631" s="41"/>
      <c r="B631" s="42"/>
      <c r="C631" s="43"/>
      <c r="D631" s="230" t="s">
        <v>148</v>
      </c>
      <c r="E631" s="43"/>
      <c r="F631" s="231" t="s">
        <v>1249</v>
      </c>
      <c r="G631" s="43"/>
      <c r="H631" s="43"/>
      <c r="I631" s="232"/>
      <c r="J631" s="43"/>
      <c r="K631" s="43"/>
      <c r="L631" s="47"/>
      <c r="M631" s="233"/>
      <c r="N631" s="234"/>
      <c r="O631" s="87"/>
      <c r="P631" s="87"/>
      <c r="Q631" s="87"/>
      <c r="R631" s="87"/>
      <c r="S631" s="87"/>
      <c r="T631" s="88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T631" s="19" t="s">
        <v>148</v>
      </c>
      <c r="AU631" s="19" t="s">
        <v>92</v>
      </c>
    </row>
    <row r="632" s="2" customFormat="1">
      <c r="A632" s="41"/>
      <c r="B632" s="42"/>
      <c r="C632" s="43"/>
      <c r="D632" s="230" t="s">
        <v>149</v>
      </c>
      <c r="E632" s="43"/>
      <c r="F632" s="235" t="s">
        <v>1251</v>
      </c>
      <c r="G632" s="43"/>
      <c r="H632" s="43"/>
      <c r="I632" s="232"/>
      <c r="J632" s="43"/>
      <c r="K632" s="43"/>
      <c r="L632" s="47"/>
      <c r="M632" s="233"/>
      <c r="N632" s="234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19" t="s">
        <v>149</v>
      </c>
      <c r="AU632" s="19" t="s">
        <v>92</v>
      </c>
    </row>
    <row r="633" s="13" customFormat="1">
      <c r="A633" s="13"/>
      <c r="B633" s="236"/>
      <c r="C633" s="237"/>
      <c r="D633" s="230" t="s">
        <v>151</v>
      </c>
      <c r="E633" s="238" t="s">
        <v>80</v>
      </c>
      <c r="F633" s="239" t="s">
        <v>1252</v>
      </c>
      <c r="G633" s="237"/>
      <c r="H633" s="240">
        <v>46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6" t="s">
        <v>151</v>
      </c>
      <c r="AU633" s="246" t="s">
        <v>92</v>
      </c>
      <c r="AV633" s="13" t="s">
        <v>92</v>
      </c>
      <c r="AW633" s="13" t="s">
        <v>42</v>
      </c>
      <c r="AX633" s="13" t="s">
        <v>82</v>
      </c>
      <c r="AY633" s="246" t="s">
        <v>139</v>
      </c>
    </row>
    <row r="634" s="14" customFormat="1">
      <c r="A634" s="14"/>
      <c r="B634" s="247"/>
      <c r="C634" s="248"/>
      <c r="D634" s="230" t="s">
        <v>151</v>
      </c>
      <c r="E634" s="249" t="s">
        <v>80</v>
      </c>
      <c r="F634" s="250" t="s">
        <v>152</v>
      </c>
      <c r="G634" s="248"/>
      <c r="H634" s="251">
        <v>46</v>
      </c>
      <c r="I634" s="252"/>
      <c r="J634" s="248"/>
      <c r="K634" s="248"/>
      <c r="L634" s="253"/>
      <c r="M634" s="254"/>
      <c r="N634" s="255"/>
      <c r="O634" s="255"/>
      <c r="P634" s="255"/>
      <c r="Q634" s="255"/>
      <c r="R634" s="255"/>
      <c r="S634" s="255"/>
      <c r="T634" s="25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7" t="s">
        <v>151</v>
      </c>
      <c r="AU634" s="257" t="s">
        <v>92</v>
      </c>
      <c r="AV634" s="14" t="s">
        <v>153</v>
      </c>
      <c r="AW634" s="14" t="s">
        <v>42</v>
      </c>
      <c r="AX634" s="14" t="s">
        <v>90</v>
      </c>
      <c r="AY634" s="257" t="s">
        <v>139</v>
      </c>
    </row>
    <row r="635" s="2" customFormat="1" ht="14.4" customHeight="1">
      <c r="A635" s="41"/>
      <c r="B635" s="42"/>
      <c r="C635" s="217" t="s">
        <v>1253</v>
      </c>
      <c r="D635" s="217" t="s">
        <v>142</v>
      </c>
      <c r="E635" s="218" t="s">
        <v>1254</v>
      </c>
      <c r="F635" s="219" t="s">
        <v>1255</v>
      </c>
      <c r="G635" s="220" t="s">
        <v>265</v>
      </c>
      <c r="H635" s="221">
        <v>3</v>
      </c>
      <c r="I635" s="222"/>
      <c r="J635" s="223">
        <f>ROUND(I635*H635,2)</f>
        <v>0</v>
      </c>
      <c r="K635" s="219" t="s">
        <v>145</v>
      </c>
      <c r="L635" s="47"/>
      <c r="M635" s="224" t="s">
        <v>80</v>
      </c>
      <c r="N635" s="225" t="s">
        <v>52</v>
      </c>
      <c r="O635" s="87"/>
      <c r="P635" s="226">
        <f>O635*H635</f>
        <v>0</v>
      </c>
      <c r="Q635" s="226">
        <v>0.00069999999999999999</v>
      </c>
      <c r="R635" s="226">
        <f>Q635*H635</f>
        <v>0.0020999999999999999</v>
      </c>
      <c r="S635" s="226">
        <v>0</v>
      </c>
      <c r="T635" s="227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28" t="s">
        <v>153</v>
      </c>
      <c r="AT635" s="228" t="s">
        <v>142</v>
      </c>
      <c r="AU635" s="228" t="s">
        <v>92</v>
      </c>
      <c r="AY635" s="19" t="s">
        <v>139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9" t="s">
        <v>90</v>
      </c>
      <c r="BK635" s="229">
        <f>ROUND(I635*H635,2)</f>
        <v>0</v>
      </c>
      <c r="BL635" s="19" t="s">
        <v>153</v>
      </c>
      <c r="BM635" s="228" t="s">
        <v>1256</v>
      </c>
    </row>
    <row r="636" s="2" customFormat="1">
      <c r="A636" s="41"/>
      <c r="B636" s="42"/>
      <c r="C636" s="43"/>
      <c r="D636" s="230" t="s">
        <v>148</v>
      </c>
      <c r="E636" s="43"/>
      <c r="F636" s="231" t="s">
        <v>1257</v>
      </c>
      <c r="G636" s="43"/>
      <c r="H636" s="43"/>
      <c r="I636" s="232"/>
      <c r="J636" s="43"/>
      <c r="K636" s="43"/>
      <c r="L636" s="47"/>
      <c r="M636" s="233"/>
      <c r="N636" s="234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19" t="s">
        <v>148</v>
      </c>
      <c r="AU636" s="19" t="s">
        <v>92</v>
      </c>
    </row>
    <row r="637" s="2" customFormat="1">
      <c r="A637" s="41"/>
      <c r="B637" s="42"/>
      <c r="C637" s="43"/>
      <c r="D637" s="230" t="s">
        <v>149</v>
      </c>
      <c r="E637" s="43"/>
      <c r="F637" s="235" t="s">
        <v>1258</v>
      </c>
      <c r="G637" s="43"/>
      <c r="H637" s="43"/>
      <c r="I637" s="232"/>
      <c r="J637" s="43"/>
      <c r="K637" s="43"/>
      <c r="L637" s="47"/>
      <c r="M637" s="233"/>
      <c r="N637" s="234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T637" s="19" t="s">
        <v>149</v>
      </c>
      <c r="AU637" s="19" t="s">
        <v>92</v>
      </c>
    </row>
    <row r="638" s="13" customFormat="1">
      <c r="A638" s="13"/>
      <c r="B638" s="236"/>
      <c r="C638" s="237"/>
      <c r="D638" s="230" t="s">
        <v>151</v>
      </c>
      <c r="E638" s="238" t="s">
        <v>80</v>
      </c>
      <c r="F638" s="239" t="s">
        <v>1259</v>
      </c>
      <c r="G638" s="237"/>
      <c r="H638" s="240">
        <v>3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6" t="s">
        <v>151</v>
      </c>
      <c r="AU638" s="246" t="s">
        <v>92</v>
      </c>
      <c r="AV638" s="13" t="s">
        <v>92</v>
      </c>
      <c r="AW638" s="13" t="s">
        <v>42</v>
      </c>
      <c r="AX638" s="13" t="s">
        <v>82</v>
      </c>
      <c r="AY638" s="246" t="s">
        <v>139</v>
      </c>
    </row>
    <row r="639" s="14" customFormat="1">
      <c r="A639" s="14"/>
      <c r="B639" s="247"/>
      <c r="C639" s="248"/>
      <c r="D639" s="230" t="s">
        <v>151</v>
      </c>
      <c r="E639" s="249" t="s">
        <v>80</v>
      </c>
      <c r="F639" s="250" t="s">
        <v>152</v>
      </c>
      <c r="G639" s="248"/>
      <c r="H639" s="251">
        <v>3</v>
      </c>
      <c r="I639" s="252"/>
      <c r="J639" s="248"/>
      <c r="K639" s="248"/>
      <c r="L639" s="253"/>
      <c r="M639" s="254"/>
      <c r="N639" s="255"/>
      <c r="O639" s="255"/>
      <c r="P639" s="255"/>
      <c r="Q639" s="255"/>
      <c r="R639" s="255"/>
      <c r="S639" s="255"/>
      <c r="T639" s="25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7" t="s">
        <v>151</v>
      </c>
      <c r="AU639" s="257" t="s">
        <v>92</v>
      </c>
      <c r="AV639" s="14" t="s">
        <v>153</v>
      </c>
      <c r="AW639" s="14" t="s">
        <v>42</v>
      </c>
      <c r="AX639" s="14" t="s">
        <v>90</v>
      </c>
      <c r="AY639" s="257" t="s">
        <v>139</v>
      </c>
    </row>
    <row r="640" s="2" customFormat="1" ht="14.4" customHeight="1">
      <c r="A640" s="41"/>
      <c r="B640" s="42"/>
      <c r="C640" s="217" t="s">
        <v>1260</v>
      </c>
      <c r="D640" s="217" t="s">
        <v>142</v>
      </c>
      <c r="E640" s="218" t="s">
        <v>1261</v>
      </c>
      <c r="F640" s="219" t="s">
        <v>1262</v>
      </c>
      <c r="G640" s="220" t="s">
        <v>265</v>
      </c>
      <c r="H640" s="221">
        <v>3</v>
      </c>
      <c r="I640" s="222"/>
      <c r="J640" s="223">
        <f>ROUND(I640*H640,2)</f>
        <v>0</v>
      </c>
      <c r="K640" s="219" t="s">
        <v>145</v>
      </c>
      <c r="L640" s="47"/>
      <c r="M640" s="224" t="s">
        <v>80</v>
      </c>
      <c r="N640" s="225" t="s">
        <v>52</v>
      </c>
      <c r="O640" s="87"/>
      <c r="P640" s="226">
        <f>O640*H640</f>
        <v>0</v>
      </c>
      <c r="Q640" s="226">
        <v>0.10940999999999999</v>
      </c>
      <c r="R640" s="226">
        <f>Q640*H640</f>
        <v>0.32822999999999997</v>
      </c>
      <c r="S640" s="226">
        <v>0</v>
      </c>
      <c r="T640" s="227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28" t="s">
        <v>153</v>
      </c>
      <c r="AT640" s="228" t="s">
        <v>142</v>
      </c>
      <c r="AU640" s="228" t="s">
        <v>92</v>
      </c>
      <c r="AY640" s="19" t="s">
        <v>139</v>
      </c>
      <c r="BE640" s="229">
        <f>IF(N640="základní",J640,0)</f>
        <v>0</v>
      </c>
      <c r="BF640" s="229">
        <f>IF(N640="snížená",J640,0)</f>
        <v>0</v>
      </c>
      <c r="BG640" s="229">
        <f>IF(N640="zákl. přenesená",J640,0)</f>
        <v>0</v>
      </c>
      <c r="BH640" s="229">
        <f>IF(N640="sníž. přenesená",J640,0)</f>
        <v>0</v>
      </c>
      <c r="BI640" s="229">
        <f>IF(N640="nulová",J640,0)</f>
        <v>0</v>
      </c>
      <c r="BJ640" s="19" t="s">
        <v>90</v>
      </c>
      <c r="BK640" s="229">
        <f>ROUND(I640*H640,2)</f>
        <v>0</v>
      </c>
      <c r="BL640" s="19" t="s">
        <v>153</v>
      </c>
      <c r="BM640" s="228" t="s">
        <v>1263</v>
      </c>
    </row>
    <row r="641" s="2" customFormat="1">
      <c r="A641" s="41"/>
      <c r="B641" s="42"/>
      <c r="C641" s="43"/>
      <c r="D641" s="230" t="s">
        <v>148</v>
      </c>
      <c r="E641" s="43"/>
      <c r="F641" s="231" t="s">
        <v>1264</v>
      </c>
      <c r="G641" s="43"/>
      <c r="H641" s="43"/>
      <c r="I641" s="232"/>
      <c r="J641" s="43"/>
      <c r="K641" s="43"/>
      <c r="L641" s="47"/>
      <c r="M641" s="233"/>
      <c r="N641" s="234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19" t="s">
        <v>148</v>
      </c>
      <c r="AU641" s="19" t="s">
        <v>92</v>
      </c>
    </row>
    <row r="642" s="2" customFormat="1">
      <c r="A642" s="41"/>
      <c r="B642" s="42"/>
      <c r="C642" s="43"/>
      <c r="D642" s="230" t="s">
        <v>149</v>
      </c>
      <c r="E642" s="43"/>
      <c r="F642" s="235" t="s">
        <v>1258</v>
      </c>
      <c r="G642" s="43"/>
      <c r="H642" s="43"/>
      <c r="I642" s="232"/>
      <c r="J642" s="43"/>
      <c r="K642" s="43"/>
      <c r="L642" s="47"/>
      <c r="M642" s="233"/>
      <c r="N642" s="234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19" t="s">
        <v>149</v>
      </c>
      <c r="AU642" s="19" t="s">
        <v>92</v>
      </c>
    </row>
    <row r="643" s="13" customFormat="1">
      <c r="A643" s="13"/>
      <c r="B643" s="236"/>
      <c r="C643" s="237"/>
      <c r="D643" s="230" t="s">
        <v>151</v>
      </c>
      <c r="E643" s="238" t="s">
        <v>80</v>
      </c>
      <c r="F643" s="239" t="s">
        <v>1259</v>
      </c>
      <c r="G643" s="237"/>
      <c r="H643" s="240">
        <v>3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6" t="s">
        <v>151</v>
      </c>
      <c r="AU643" s="246" t="s">
        <v>92</v>
      </c>
      <c r="AV643" s="13" t="s">
        <v>92</v>
      </c>
      <c r="AW643" s="13" t="s">
        <v>42</v>
      </c>
      <c r="AX643" s="13" t="s">
        <v>82</v>
      </c>
      <c r="AY643" s="246" t="s">
        <v>139</v>
      </c>
    </row>
    <row r="644" s="14" customFormat="1">
      <c r="A644" s="14"/>
      <c r="B644" s="247"/>
      <c r="C644" s="248"/>
      <c r="D644" s="230" t="s">
        <v>151</v>
      </c>
      <c r="E644" s="249" t="s">
        <v>80</v>
      </c>
      <c r="F644" s="250" t="s">
        <v>152</v>
      </c>
      <c r="G644" s="248"/>
      <c r="H644" s="251">
        <v>3</v>
      </c>
      <c r="I644" s="252"/>
      <c r="J644" s="248"/>
      <c r="K644" s="248"/>
      <c r="L644" s="253"/>
      <c r="M644" s="254"/>
      <c r="N644" s="255"/>
      <c r="O644" s="255"/>
      <c r="P644" s="255"/>
      <c r="Q644" s="255"/>
      <c r="R644" s="255"/>
      <c r="S644" s="255"/>
      <c r="T644" s="25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7" t="s">
        <v>151</v>
      </c>
      <c r="AU644" s="257" t="s">
        <v>92</v>
      </c>
      <c r="AV644" s="14" t="s">
        <v>153</v>
      </c>
      <c r="AW644" s="14" t="s">
        <v>42</v>
      </c>
      <c r="AX644" s="14" t="s">
        <v>90</v>
      </c>
      <c r="AY644" s="257" t="s">
        <v>139</v>
      </c>
    </row>
    <row r="645" s="2" customFormat="1" ht="14.4" customHeight="1">
      <c r="A645" s="41"/>
      <c r="B645" s="42"/>
      <c r="C645" s="217" t="s">
        <v>1265</v>
      </c>
      <c r="D645" s="217" t="s">
        <v>142</v>
      </c>
      <c r="E645" s="218" t="s">
        <v>1266</v>
      </c>
      <c r="F645" s="219" t="s">
        <v>1267</v>
      </c>
      <c r="G645" s="220" t="s">
        <v>396</v>
      </c>
      <c r="H645" s="221">
        <v>132.06</v>
      </c>
      <c r="I645" s="222"/>
      <c r="J645" s="223">
        <f>ROUND(I645*H645,2)</f>
        <v>0</v>
      </c>
      <c r="K645" s="219" t="s">
        <v>145</v>
      </c>
      <c r="L645" s="47"/>
      <c r="M645" s="224" t="s">
        <v>80</v>
      </c>
      <c r="N645" s="225" t="s">
        <v>52</v>
      </c>
      <c r="O645" s="87"/>
      <c r="P645" s="226">
        <f>O645*H645</f>
        <v>0</v>
      </c>
      <c r="Q645" s="226">
        <v>0.1295</v>
      </c>
      <c r="R645" s="226">
        <f>Q645*H645</f>
        <v>17.101770000000002</v>
      </c>
      <c r="S645" s="226">
        <v>0</v>
      </c>
      <c r="T645" s="227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28" t="s">
        <v>153</v>
      </c>
      <c r="AT645" s="228" t="s">
        <v>142</v>
      </c>
      <c r="AU645" s="228" t="s">
        <v>92</v>
      </c>
      <c r="AY645" s="19" t="s">
        <v>139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19" t="s">
        <v>90</v>
      </c>
      <c r="BK645" s="229">
        <f>ROUND(I645*H645,2)</f>
        <v>0</v>
      </c>
      <c r="BL645" s="19" t="s">
        <v>153</v>
      </c>
      <c r="BM645" s="228" t="s">
        <v>1268</v>
      </c>
    </row>
    <row r="646" s="2" customFormat="1">
      <c r="A646" s="41"/>
      <c r="B646" s="42"/>
      <c r="C646" s="43"/>
      <c r="D646" s="230" t="s">
        <v>148</v>
      </c>
      <c r="E646" s="43"/>
      <c r="F646" s="231" t="s">
        <v>1269</v>
      </c>
      <c r="G646" s="43"/>
      <c r="H646" s="43"/>
      <c r="I646" s="232"/>
      <c r="J646" s="43"/>
      <c r="K646" s="43"/>
      <c r="L646" s="47"/>
      <c r="M646" s="233"/>
      <c r="N646" s="23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19" t="s">
        <v>148</v>
      </c>
      <c r="AU646" s="19" t="s">
        <v>92</v>
      </c>
    </row>
    <row r="647" s="2" customFormat="1">
      <c r="A647" s="41"/>
      <c r="B647" s="42"/>
      <c r="C647" s="43"/>
      <c r="D647" s="230" t="s">
        <v>149</v>
      </c>
      <c r="E647" s="43"/>
      <c r="F647" s="235" t="s">
        <v>1270</v>
      </c>
      <c r="G647" s="43"/>
      <c r="H647" s="43"/>
      <c r="I647" s="232"/>
      <c r="J647" s="43"/>
      <c r="K647" s="43"/>
      <c r="L647" s="47"/>
      <c r="M647" s="233"/>
      <c r="N647" s="234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19" t="s">
        <v>149</v>
      </c>
      <c r="AU647" s="19" t="s">
        <v>92</v>
      </c>
    </row>
    <row r="648" s="13" customFormat="1">
      <c r="A648" s="13"/>
      <c r="B648" s="236"/>
      <c r="C648" s="237"/>
      <c r="D648" s="230" t="s">
        <v>151</v>
      </c>
      <c r="E648" s="238" t="s">
        <v>80</v>
      </c>
      <c r="F648" s="239" t="s">
        <v>1271</v>
      </c>
      <c r="G648" s="237"/>
      <c r="H648" s="240">
        <v>132.06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6" t="s">
        <v>151</v>
      </c>
      <c r="AU648" s="246" t="s">
        <v>92</v>
      </c>
      <c r="AV648" s="13" t="s">
        <v>92</v>
      </c>
      <c r="AW648" s="13" t="s">
        <v>42</v>
      </c>
      <c r="AX648" s="13" t="s">
        <v>82</v>
      </c>
      <c r="AY648" s="246" t="s">
        <v>139</v>
      </c>
    </row>
    <row r="649" s="14" customFormat="1">
      <c r="A649" s="14"/>
      <c r="B649" s="247"/>
      <c r="C649" s="248"/>
      <c r="D649" s="230" t="s">
        <v>151</v>
      </c>
      <c r="E649" s="249" t="s">
        <v>80</v>
      </c>
      <c r="F649" s="250" t="s">
        <v>152</v>
      </c>
      <c r="G649" s="248"/>
      <c r="H649" s="251">
        <v>132.06</v>
      </c>
      <c r="I649" s="252"/>
      <c r="J649" s="248"/>
      <c r="K649" s="248"/>
      <c r="L649" s="253"/>
      <c r="M649" s="254"/>
      <c r="N649" s="255"/>
      <c r="O649" s="255"/>
      <c r="P649" s="255"/>
      <c r="Q649" s="255"/>
      <c r="R649" s="255"/>
      <c r="S649" s="255"/>
      <c r="T649" s="25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7" t="s">
        <v>151</v>
      </c>
      <c r="AU649" s="257" t="s">
        <v>92</v>
      </c>
      <c r="AV649" s="14" t="s">
        <v>153</v>
      </c>
      <c r="AW649" s="14" t="s">
        <v>42</v>
      </c>
      <c r="AX649" s="14" t="s">
        <v>90</v>
      </c>
      <c r="AY649" s="257" t="s">
        <v>139</v>
      </c>
    </row>
    <row r="650" s="2" customFormat="1" ht="14.4" customHeight="1">
      <c r="A650" s="41"/>
      <c r="B650" s="42"/>
      <c r="C650" s="282" t="s">
        <v>1272</v>
      </c>
      <c r="D650" s="282" t="s">
        <v>832</v>
      </c>
      <c r="E650" s="283" t="s">
        <v>1273</v>
      </c>
      <c r="F650" s="284" t="s">
        <v>1274</v>
      </c>
      <c r="G650" s="285" t="s">
        <v>396</v>
      </c>
      <c r="H650" s="286">
        <v>109.56</v>
      </c>
      <c r="I650" s="287"/>
      <c r="J650" s="288">
        <f>ROUND(I650*H650,2)</f>
        <v>0</v>
      </c>
      <c r="K650" s="284" t="s">
        <v>145</v>
      </c>
      <c r="L650" s="289"/>
      <c r="M650" s="290" t="s">
        <v>80</v>
      </c>
      <c r="N650" s="291" t="s">
        <v>52</v>
      </c>
      <c r="O650" s="87"/>
      <c r="P650" s="226">
        <f>O650*H650</f>
        <v>0</v>
      </c>
      <c r="Q650" s="226">
        <v>0.044999999999999998</v>
      </c>
      <c r="R650" s="226">
        <f>Q650*H650</f>
        <v>4.9302000000000001</v>
      </c>
      <c r="S650" s="226">
        <v>0</v>
      </c>
      <c r="T650" s="227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28" t="s">
        <v>182</v>
      </c>
      <c r="AT650" s="228" t="s">
        <v>832</v>
      </c>
      <c r="AU650" s="228" t="s">
        <v>92</v>
      </c>
      <c r="AY650" s="19" t="s">
        <v>139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9" t="s">
        <v>90</v>
      </c>
      <c r="BK650" s="229">
        <f>ROUND(I650*H650,2)</f>
        <v>0</v>
      </c>
      <c r="BL650" s="19" t="s">
        <v>153</v>
      </c>
      <c r="BM650" s="228" t="s">
        <v>1275</v>
      </c>
    </row>
    <row r="651" s="2" customFormat="1">
      <c r="A651" s="41"/>
      <c r="B651" s="42"/>
      <c r="C651" s="43"/>
      <c r="D651" s="230" t="s">
        <v>148</v>
      </c>
      <c r="E651" s="43"/>
      <c r="F651" s="231" t="s">
        <v>1274</v>
      </c>
      <c r="G651" s="43"/>
      <c r="H651" s="43"/>
      <c r="I651" s="232"/>
      <c r="J651" s="43"/>
      <c r="K651" s="43"/>
      <c r="L651" s="47"/>
      <c r="M651" s="233"/>
      <c r="N651" s="234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19" t="s">
        <v>148</v>
      </c>
      <c r="AU651" s="19" t="s">
        <v>92</v>
      </c>
    </row>
    <row r="652" s="2" customFormat="1">
      <c r="A652" s="41"/>
      <c r="B652" s="42"/>
      <c r="C652" s="43"/>
      <c r="D652" s="230" t="s">
        <v>149</v>
      </c>
      <c r="E652" s="43"/>
      <c r="F652" s="235" t="s">
        <v>1276</v>
      </c>
      <c r="G652" s="43"/>
      <c r="H652" s="43"/>
      <c r="I652" s="232"/>
      <c r="J652" s="43"/>
      <c r="K652" s="43"/>
      <c r="L652" s="47"/>
      <c r="M652" s="233"/>
      <c r="N652" s="234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19" t="s">
        <v>149</v>
      </c>
      <c r="AU652" s="19" t="s">
        <v>92</v>
      </c>
    </row>
    <row r="653" s="13" customFormat="1">
      <c r="A653" s="13"/>
      <c r="B653" s="236"/>
      <c r="C653" s="237"/>
      <c r="D653" s="230" t="s">
        <v>151</v>
      </c>
      <c r="E653" s="238" t="s">
        <v>80</v>
      </c>
      <c r="F653" s="239" t="s">
        <v>1277</v>
      </c>
      <c r="G653" s="237"/>
      <c r="H653" s="240">
        <v>69.299999999999997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6" t="s">
        <v>151</v>
      </c>
      <c r="AU653" s="246" t="s">
        <v>92</v>
      </c>
      <c r="AV653" s="13" t="s">
        <v>92</v>
      </c>
      <c r="AW653" s="13" t="s">
        <v>42</v>
      </c>
      <c r="AX653" s="13" t="s">
        <v>82</v>
      </c>
      <c r="AY653" s="246" t="s">
        <v>139</v>
      </c>
    </row>
    <row r="654" s="13" customFormat="1">
      <c r="A654" s="13"/>
      <c r="B654" s="236"/>
      <c r="C654" s="237"/>
      <c r="D654" s="230" t="s">
        <v>151</v>
      </c>
      <c r="E654" s="238" t="s">
        <v>80</v>
      </c>
      <c r="F654" s="239" t="s">
        <v>1278</v>
      </c>
      <c r="G654" s="237"/>
      <c r="H654" s="240">
        <v>21.91</v>
      </c>
      <c r="I654" s="241"/>
      <c r="J654" s="237"/>
      <c r="K654" s="237"/>
      <c r="L654" s="242"/>
      <c r="M654" s="243"/>
      <c r="N654" s="244"/>
      <c r="O654" s="244"/>
      <c r="P654" s="244"/>
      <c r="Q654" s="244"/>
      <c r="R654" s="244"/>
      <c r="S654" s="244"/>
      <c r="T654" s="24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6" t="s">
        <v>151</v>
      </c>
      <c r="AU654" s="246" t="s">
        <v>92</v>
      </c>
      <c r="AV654" s="13" t="s">
        <v>92</v>
      </c>
      <c r="AW654" s="13" t="s">
        <v>42</v>
      </c>
      <c r="AX654" s="13" t="s">
        <v>82</v>
      </c>
      <c r="AY654" s="246" t="s">
        <v>139</v>
      </c>
    </row>
    <row r="655" s="13" customFormat="1">
      <c r="A655" s="13"/>
      <c r="B655" s="236"/>
      <c r="C655" s="237"/>
      <c r="D655" s="230" t="s">
        <v>151</v>
      </c>
      <c r="E655" s="238" t="s">
        <v>80</v>
      </c>
      <c r="F655" s="239" t="s">
        <v>1279</v>
      </c>
      <c r="G655" s="237"/>
      <c r="H655" s="240">
        <v>18.350000000000001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6" t="s">
        <v>151</v>
      </c>
      <c r="AU655" s="246" t="s">
        <v>92</v>
      </c>
      <c r="AV655" s="13" t="s">
        <v>92</v>
      </c>
      <c r="AW655" s="13" t="s">
        <v>42</v>
      </c>
      <c r="AX655" s="13" t="s">
        <v>82</v>
      </c>
      <c r="AY655" s="246" t="s">
        <v>139</v>
      </c>
    </row>
    <row r="656" s="14" customFormat="1">
      <c r="A656" s="14"/>
      <c r="B656" s="247"/>
      <c r="C656" s="248"/>
      <c r="D656" s="230" t="s">
        <v>151</v>
      </c>
      <c r="E656" s="249" t="s">
        <v>80</v>
      </c>
      <c r="F656" s="250" t="s">
        <v>152</v>
      </c>
      <c r="G656" s="248"/>
      <c r="H656" s="251">
        <v>109.56</v>
      </c>
      <c r="I656" s="252"/>
      <c r="J656" s="248"/>
      <c r="K656" s="248"/>
      <c r="L656" s="253"/>
      <c r="M656" s="254"/>
      <c r="N656" s="255"/>
      <c r="O656" s="255"/>
      <c r="P656" s="255"/>
      <c r="Q656" s="255"/>
      <c r="R656" s="255"/>
      <c r="S656" s="255"/>
      <c r="T656" s="25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7" t="s">
        <v>151</v>
      </c>
      <c r="AU656" s="257" t="s">
        <v>92</v>
      </c>
      <c r="AV656" s="14" t="s">
        <v>153</v>
      </c>
      <c r="AW656" s="14" t="s">
        <v>42</v>
      </c>
      <c r="AX656" s="14" t="s">
        <v>90</v>
      </c>
      <c r="AY656" s="257" t="s">
        <v>139</v>
      </c>
    </row>
    <row r="657" s="2" customFormat="1" ht="14.4" customHeight="1">
      <c r="A657" s="41"/>
      <c r="B657" s="42"/>
      <c r="C657" s="282" t="s">
        <v>1280</v>
      </c>
      <c r="D657" s="282" t="s">
        <v>832</v>
      </c>
      <c r="E657" s="283" t="s">
        <v>1281</v>
      </c>
      <c r="F657" s="284" t="s">
        <v>1282</v>
      </c>
      <c r="G657" s="285" t="s">
        <v>396</v>
      </c>
      <c r="H657" s="286">
        <v>22.5</v>
      </c>
      <c r="I657" s="287"/>
      <c r="J657" s="288">
        <f>ROUND(I657*H657,2)</f>
        <v>0</v>
      </c>
      <c r="K657" s="284" t="s">
        <v>145</v>
      </c>
      <c r="L657" s="289"/>
      <c r="M657" s="290" t="s">
        <v>80</v>
      </c>
      <c r="N657" s="291" t="s">
        <v>52</v>
      </c>
      <c r="O657" s="87"/>
      <c r="P657" s="226">
        <f>O657*H657</f>
        <v>0</v>
      </c>
      <c r="Q657" s="226">
        <v>0.056120000000000003</v>
      </c>
      <c r="R657" s="226">
        <f>Q657*H657</f>
        <v>1.2627000000000002</v>
      </c>
      <c r="S657" s="226">
        <v>0</v>
      </c>
      <c r="T657" s="227">
        <f>S657*H657</f>
        <v>0</v>
      </c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R657" s="228" t="s">
        <v>182</v>
      </c>
      <c r="AT657" s="228" t="s">
        <v>832</v>
      </c>
      <c r="AU657" s="228" t="s">
        <v>92</v>
      </c>
      <c r="AY657" s="19" t="s">
        <v>139</v>
      </c>
      <c r="BE657" s="229">
        <f>IF(N657="základní",J657,0)</f>
        <v>0</v>
      </c>
      <c r="BF657" s="229">
        <f>IF(N657="snížená",J657,0)</f>
        <v>0</v>
      </c>
      <c r="BG657" s="229">
        <f>IF(N657="zákl. přenesená",J657,0)</f>
        <v>0</v>
      </c>
      <c r="BH657" s="229">
        <f>IF(N657="sníž. přenesená",J657,0)</f>
        <v>0</v>
      </c>
      <c r="BI657" s="229">
        <f>IF(N657="nulová",J657,0)</f>
        <v>0</v>
      </c>
      <c r="BJ657" s="19" t="s">
        <v>90</v>
      </c>
      <c r="BK657" s="229">
        <f>ROUND(I657*H657,2)</f>
        <v>0</v>
      </c>
      <c r="BL657" s="19" t="s">
        <v>153</v>
      </c>
      <c r="BM657" s="228" t="s">
        <v>1283</v>
      </c>
    </row>
    <row r="658" s="2" customFormat="1">
      <c r="A658" s="41"/>
      <c r="B658" s="42"/>
      <c r="C658" s="43"/>
      <c r="D658" s="230" t="s">
        <v>148</v>
      </c>
      <c r="E658" s="43"/>
      <c r="F658" s="231" t="s">
        <v>1282</v>
      </c>
      <c r="G658" s="43"/>
      <c r="H658" s="43"/>
      <c r="I658" s="232"/>
      <c r="J658" s="43"/>
      <c r="K658" s="43"/>
      <c r="L658" s="47"/>
      <c r="M658" s="233"/>
      <c r="N658" s="234"/>
      <c r="O658" s="87"/>
      <c r="P658" s="87"/>
      <c r="Q658" s="87"/>
      <c r="R658" s="87"/>
      <c r="S658" s="87"/>
      <c r="T658" s="88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T658" s="19" t="s">
        <v>148</v>
      </c>
      <c r="AU658" s="19" t="s">
        <v>92</v>
      </c>
    </row>
    <row r="659" s="2" customFormat="1">
      <c r="A659" s="41"/>
      <c r="B659" s="42"/>
      <c r="C659" s="43"/>
      <c r="D659" s="230" t="s">
        <v>149</v>
      </c>
      <c r="E659" s="43"/>
      <c r="F659" s="235" t="s">
        <v>1284</v>
      </c>
      <c r="G659" s="43"/>
      <c r="H659" s="43"/>
      <c r="I659" s="232"/>
      <c r="J659" s="43"/>
      <c r="K659" s="43"/>
      <c r="L659" s="47"/>
      <c r="M659" s="233"/>
      <c r="N659" s="234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19" t="s">
        <v>149</v>
      </c>
      <c r="AU659" s="19" t="s">
        <v>92</v>
      </c>
    </row>
    <row r="660" s="13" customFormat="1">
      <c r="A660" s="13"/>
      <c r="B660" s="236"/>
      <c r="C660" s="237"/>
      <c r="D660" s="230" t="s">
        <v>151</v>
      </c>
      <c r="E660" s="238" t="s">
        <v>80</v>
      </c>
      <c r="F660" s="239" t="s">
        <v>1285</v>
      </c>
      <c r="G660" s="237"/>
      <c r="H660" s="240">
        <v>5.9000000000000004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6" t="s">
        <v>151</v>
      </c>
      <c r="AU660" s="246" t="s">
        <v>92</v>
      </c>
      <c r="AV660" s="13" t="s">
        <v>92</v>
      </c>
      <c r="AW660" s="13" t="s">
        <v>42</v>
      </c>
      <c r="AX660" s="13" t="s">
        <v>82</v>
      </c>
      <c r="AY660" s="246" t="s">
        <v>139</v>
      </c>
    </row>
    <row r="661" s="13" customFormat="1">
      <c r="A661" s="13"/>
      <c r="B661" s="236"/>
      <c r="C661" s="237"/>
      <c r="D661" s="230" t="s">
        <v>151</v>
      </c>
      <c r="E661" s="238" t="s">
        <v>80</v>
      </c>
      <c r="F661" s="239" t="s">
        <v>1286</v>
      </c>
      <c r="G661" s="237"/>
      <c r="H661" s="240">
        <v>16.600000000000001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6" t="s">
        <v>151</v>
      </c>
      <c r="AU661" s="246" t="s">
        <v>92</v>
      </c>
      <c r="AV661" s="13" t="s">
        <v>92</v>
      </c>
      <c r="AW661" s="13" t="s">
        <v>42</v>
      </c>
      <c r="AX661" s="13" t="s">
        <v>82</v>
      </c>
      <c r="AY661" s="246" t="s">
        <v>139</v>
      </c>
    </row>
    <row r="662" s="14" customFormat="1">
      <c r="A662" s="14"/>
      <c r="B662" s="247"/>
      <c r="C662" s="248"/>
      <c r="D662" s="230" t="s">
        <v>151</v>
      </c>
      <c r="E662" s="249" t="s">
        <v>80</v>
      </c>
      <c r="F662" s="250" t="s">
        <v>152</v>
      </c>
      <c r="G662" s="248"/>
      <c r="H662" s="251">
        <v>22.5</v>
      </c>
      <c r="I662" s="252"/>
      <c r="J662" s="248"/>
      <c r="K662" s="248"/>
      <c r="L662" s="253"/>
      <c r="M662" s="254"/>
      <c r="N662" s="255"/>
      <c r="O662" s="255"/>
      <c r="P662" s="255"/>
      <c r="Q662" s="255"/>
      <c r="R662" s="255"/>
      <c r="S662" s="255"/>
      <c r="T662" s="25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7" t="s">
        <v>151</v>
      </c>
      <c r="AU662" s="257" t="s">
        <v>92</v>
      </c>
      <c r="AV662" s="14" t="s">
        <v>153</v>
      </c>
      <c r="AW662" s="14" t="s">
        <v>42</v>
      </c>
      <c r="AX662" s="14" t="s">
        <v>90</v>
      </c>
      <c r="AY662" s="257" t="s">
        <v>139</v>
      </c>
    </row>
    <row r="663" s="2" customFormat="1" ht="14.4" customHeight="1">
      <c r="A663" s="41"/>
      <c r="B663" s="42"/>
      <c r="C663" s="217" t="s">
        <v>1287</v>
      </c>
      <c r="D663" s="217" t="s">
        <v>142</v>
      </c>
      <c r="E663" s="218" t="s">
        <v>1288</v>
      </c>
      <c r="F663" s="219" t="s">
        <v>1289</v>
      </c>
      <c r="G663" s="220" t="s">
        <v>351</v>
      </c>
      <c r="H663" s="221">
        <v>4.2309999999999999</v>
      </c>
      <c r="I663" s="222"/>
      <c r="J663" s="223">
        <f>ROUND(I663*H663,2)</f>
        <v>0</v>
      </c>
      <c r="K663" s="219" t="s">
        <v>145</v>
      </c>
      <c r="L663" s="47"/>
      <c r="M663" s="224" t="s">
        <v>80</v>
      </c>
      <c r="N663" s="225" t="s">
        <v>52</v>
      </c>
      <c r="O663" s="87"/>
      <c r="P663" s="226">
        <f>O663*H663</f>
        <v>0</v>
      </c>
      <c r="Q663" s="226">
        <v>2.2563399999999998</v>
      </c>
      <c r="R663" s="226">
        <f>Q663*H663</f>
        <v>9.5465745399999982</v>
      </c>
      <c r="S663" s="226">
        <v>0</v>
      </c>
      <c r="T663" s="227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28" t="s">
        <v>153</v>
      </c>
      <c r="AT663" s="228" t="s">
        <v>142</v>
      </c>
      <c r="AU663" s="228" t="s">
        <v>92</v>
      </c>
      <c r="AY663" s="19" t="s">
        <v>139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19" t="s">
        <v>90</v>
      </c>
      <c r="BK663" s="229">
        <f>ROUND(I663*H663,2)</f>
        <v>0</v>
      </c>
      <c r="BL663" s="19" t="s">
        <v>153</v>
      </c>
      <c r="BM663" s="228" t="s">
        <v>1290</v>
      </c>
    </row>
    <row r="664" s="2" customFormat="1">
      <c r="A664" s="41"/>
      <c r="B664" s="42"/>
      <c r="C664" s="43"/>
      <c r="D664" s="230" t="s">
        <v>148</v>
      </c>
      <c r="E664" s="43"/>
      <c r="F664" s="231" t="s">
        <v>1291</v>
      </c>
      <c r="G664" s="43"/>
      <c r="H664" s="43"/>
      <c r="I664" s="232"/>
      <c r="J664" s="43"/>
      <c r="K664" s="43"/>
      <c r="L664" s="47"/>
      <c r="M664" s="233"/>
      <c r="N664" s="234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T664" s="19" t="s">
        <v>148</v>
      </c>
      <c r="AU664" s="19" t="s">
        <v>92</v>
      </c>
    </row>
    <row r="665" s="2" customFormat="1">
      <c r="A665" s="41"/>
      <c r="B665" s="42"/>
      <c r="C665" s="43"/>
      <c r="D665" s="230" t="s">
        <v>149</v>
      </c>
      <c r="E665" s="43"/>
      <c r="F665" s="235" t="s">
        <v>1292</v>
      </c>
      <c r="G665" s="43"/>
      <c r="H665" s="43"/>
      <c r="I665" s="232"/>
      <c r="J665" s="43"/>
      <c r="K665" s="43"/>
      <c r="L665" s="47"/>
      <c r="M665" s="233"/>
      <c r="N665" s="23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19" t="s">
        <v>149</v>
      </c>
      <c r="AU665" s="19" t="s">
        <v>92</v>
      </c>
    </row>
    <row r="666" s="15" customFormat="1">
      <c r="A666" s="15"/>
      <c r="B666" s="261"/>
      <c r="C666" s="262"/>
      <c r="D666" s="230" t="s">
        <v>151</v>
      </c>
      <c r="E666" s="263" t="s">
        <v>80</v>
      </c>
      <c r="F666" s="264" t="s">
        <v>1293</v>
      </c>
      <c r="G666" s="262"/>
      <c r="H666" s="263" t="s">
        <v>80</v>
      </c>
      <c r="I666" s="265"/>
      <c r="J666" s="262"/>
      <c r="K666" s="262"/>
      <c r="L666" s="266"/>
      <c r="M666" s="267"/>
      <c r="N666" s="268"/>
      <c r="O666" s="268"/>
      <c r="P666" s="268"/>
      <c r="Q666" s="268"/>
      <c r="R666" s="268"/>
      <c r="S666" s="268"/>
      <c r="T666" s="269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70" t="s">
        <v>151</v>
      </c>
      <c r="AU666" s="270" t="s">
        <v>92</v>
      </c>
      <c r="AV666" s="15" t="s">
        <v>90</v>
      </c>
      <c r="AW666" s="15" t="s">
        <v>42</v>
      </c>
      <c r="AX666" s="15" t="s">
        <v>82</v>
      </c>
      <c r="AY666" s="270" t="s">
        <v>139</v>
      </c>
    </row>
    <row r="667" s="13" customFormat="1">
      <c r="A667" s="13"/>
      <c r="B667" s="236"/>
      <c r="C667" s="237"/>
      <c r="D667" s="230" t="s">
        <v>151</v>
      </c>
      <c r="E667" s="238" t="s">
        <v>80</v>
      </c>
      <c r="F667" s="239" t="s">
        <v>1294</v>
      </c>
      <c r="G667" s="237"/>
      <c r="H667" s="240">
        <v>2.1070000000000002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6" t="s">
        <v>151</v>
      </c>
      <c r="AU667" s="246" t="s">
        <v>92</v>
      </c>
      <c r="AV667" s="13" t="s">
        <v>92</v>
      </c>
      <c r="AW667" s="13" t="s">
        <v>42</v>
      </c>
      <c r="AX667" s="13" t="s">
        <v>82</v>
      </c>
      <c r="AY667" s="246" t="s">
        <v>139</v>
      </c>
    </row>
    <row r="668" s="13" customFormat="1">
      <c r="A668" s="13"/>
      <c r="B668" s="236"/>
      <c r="C668" s="237"/>
      <c r="D668" s="230" t="s">
        <v>151</v>
      </c>
      <c r="E668" s="238" t="s">
        <v>80</v>
      </c>
      <c r="F668" s="239" t="s">
        <v>1295</v>
      </c>
      <c r="G668" s="237"/>
      <c r="H668" s="240">
        <v>0.66600000000000004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6" t="s">
        <v>151</v>
      </c>
      <c r="AU668" s="246" t="s">
        <v>92</v>
      </c>
      <c r="AV668" s="13" t="s">
        <v>92</v>
      </c>
      <c r="AW668" s="13" t="s">
        <v>42</v>
      </c>
      <c r="AX668" s="13" t="s">
        <v>82</v>
      </c>
      <c r="AY668" s="246" t="s">
        <v>139</v>
      </c>
    </row>
    <row r="669" s="13" customFormat="1">
      <c r="A669" s="13"/>
      <c r="B669" s="236"/>
      <c r="C669" s="237"/>
      <c r="D669" s="230" t="s">
        <v>151</v>
      </c>
      <c r="E669" s="238" t="s">
        <v>80</v>
      </c>
      <c r="F669" s="239" t="s">
        <v>1296</v>
      </c>
      <c r="G669" s="237"/>
      <c r="H669" s="240">
        <v>0.55800000000000005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6" t="s">
        <v>151</v>
      </c>
      <c r="AU669" s="246" t="s">
        <v>92</v>
      </c>
      <c r="AV669" s="13" t="s">
        <v>92</v>
      </c>
      <c r="AW669" s="13" t="s">
        <v>42</v>
      </c>
      <c r="AX669" s="13" t="s">
        <v>82</v>
      </c>
      <c r="AY669" s="246" t="s">
        <v>139</v>
      </c>
    </row>
    <row r="670" s="16" customFormat="1">
      <c r="A670" s="16"/>
      <c r="B670" s="271"/>
      <c r="C670" s="272"/>
      <c r="D670" s="230" t="s">
        <v>151</v>
      </c>
      <c r="E670" s="273" t="s">
        <v>80</v>
      </c>
      <c r="F670" s="274" t="s">
        <v>826</v>
      </c>
      <c r="G670" s="272"/>
      <c r="H670" s="275">
        <v>3.331</v>
      </c>
      <c r="I670" s="276"/>
      <c r="J670" s="272"/>
      <c r="K670" s="272"/>
      <c r="L670" s="277"/>
      <c r="M670" s="278"/>
      <c r="N670" s="279"/>
      <c r="O670" s="279"/>
      <c r="P670" s="279"/>
      <c r="Q670" s="279"/>
      <c r="R670" s="279"/>
      <c r="S670" s="279"/>
      <c r="T670" s="280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T670" s="281" t="s">
        <v>151</v>
      </c>
      <c r="AU670" s="281" t="s">
        <v>92</v>
      </c>
      <c r="AV670" s="16" t="s">
        <v>159</v>
      </c>
      <c r="AW670" s="16" t="s">
        <v>42</v>
      </c>
      <c r="AX670" s="16" t="s">
        <v>82</v>
      </c>
      <c r="AY670" s="281" t="s">
        <v>139</v>
      </c>
    </row>
    <row r="671" s="15" customFormat="1">
      <c r="A671" s="15"/>
      <c r="B671" s="261"/>
      <c r="C671" s="262"/>
      <c r="D671" s="230" t="s">
        <v>151</v>
      </c>
      <c r="E671" s="263" t="s">
        <v>80</v>
      </c>
      <c r="F671" s="264" t="s">
        <v>1297</v>
      </c>
      <c r="G671" s="262"/>
      <c r="H671" s="263" t="s">
        <v>80</v>
      </c>
      <c r="I671" s="265"/>
      <c r="J671" s="262"/>
      <c r="K671" s="262"/>
      <c r="L671" s="266"/>
      <c r="M671" s="267"/>
      <c r="N671" s="268"/>
      <c r="O671" s="268"/>
      <c r="P671" s="268"/>
      <c r="Q671" s="268"/>
      <c r="R671" s="268"/>
      <c r="S671" s="268"/>
      <c r="T671" s="269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70" t="s">
        <v>151</v>
      </c>
      <c r="AU671" s="270" t="s">
        <v>92</v>
      </c>
      <c r="AV671" s="15" t="s">
        <v>90</v>
      </c>
      <c r="AW671" s="15" t="s">
        <v>42</v>
      </c>
      <c r="AX671" s="15" t="s">
        <v>82</v>
      </c>
      <c r="AY671" s="270" t="s">
        <v>139</v>
      </c>
    </row>
    <row r="672" s="13" customFormat="1">
      <c r="A672" s="13"/>
      <c r="B672" s="236"/>
      <c r="C672" s="237"/>
      <c r="D672" s="230" t="s">
        <v>151</v>
      </c>
      <c r="E672" s="238" t="s">
        <v>80</v>
      </c>
      <c r="F672" s="239" t="s">
        <v>1298</v>
      </c>
      <c r="G672" s="237"/>
      <c r="H672" s="240">
        <v>0.23599999999999999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6" t="s">
        <v>151</v>
      </c>
      <c r="AU672" s="246" t="s">
        <v>92</v>
      </c>
      <c r="AV672" s="13" t="s">
        <v>92</v>
      </c>
      <c r="AW672" s="13" t="s">
        <v>42</v>
      </c>
      <c r="AX672" s="13" t="s">
        <v>82</v>
      </c>
      <c r="AY672" s="246" t="s">
        <v>139</v>
      </c>
    </row>
    <row r="673" s="13" customFormat="1">
      <c r="A673" s="13"/>
      <c r="B673" s="236"/>
      <c r="C673" s="237"/>
      <c r="D673" s="230" t="s">
        <v>151</v>
      </c>
      <c r="E673" s="238" t="s">
        <v>80</v>
      </c>
      <c r="F673" s="239" t="s">
        <v>1299</v>
      </c>
      <c r="G673" s="237"/>
      <c r="H673" s="240">
        <v>0.66400000000000003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6" t="s">
        <v>151</v>
      </c>
      <c r="AU673" s="246" t="s">
        <v>92</v>
      </c>
      <c r="AV673" s="13" t="s">
        <v>92</v>
      </c>
      <c r="AW673" s="13" t="s">
        <v>42</v>
      </c>
      <c r="AX673" s="13" t="s">
        <v>82</v>
      </c>
      <c r="AY673" s="246" t="s">
        <v>139</v>
      </c>
    </row>
    <row r="674" s="16" customFormat="1">
      <c r="A674" s="16"/>
      <c r="B674" s="271"/>
      <c r="C674" s="272"/>
      <c r="D674" s="230" t="s">
        <v>151</v>
      </c>
      <c r="E674" s="273" t="s">
        <v>80</v>
      </c>
      <c r="F674" s="274" t="s">
        <v>826</v>
      </c>
      <c r="G674" s="272"/>
      <c r="H674" s="275">
        <v>0.90000000000000002</v>
      </c>
      <c r="I674" s="276"/>
      <c r="J674" s="272"/>
      <c r="K674" s="272"/>
      <c r="L674" s="277"/>
      <c r="M674" s="278"/>
      <c r="N674" s="279"/>
      <c r="O674" s="279"/>
      <c r="P674" s="279"/>
      <c r="Q674" s="279"/>
      <c r="R674" s="279"/>
      <c r="S674" s="279"/>
      <c r="T674" s="280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T674" s="281" t="s">
        <v>151</v>
      </c>
      <c r="AU674" s="281" t="s">
        <v>92</v>
      </c>
      <c r="AV674" s="16" t="s">
        <v>159</v>
      </c>
      <c r="AW674" s="16" t="s">
        <v>42</v>
      </c>
      <c r="AX674" s="16" t="s">
        <v>82</v>
      </c>
      <c r="AY674" s="281" t="s">
        <v>139</v>
      </c>
    </row>
    <row r="675" s="14" customFormat="1">
      <c r="A675" s="14"/>
      <c r="B675" s="247"/>
      <c r="C675" s="248"/>
      <c r="D675" s="230" t="s">
        <v>151</v>
      </c>
      <c r="E675" s="249" t="s">
        <v>80</v>
      </c>
      <c r="F675" s="250" t="s">
        <v>152</v>
      </c>
      <c r="G675" s="248"/>
      <c r="H675" s="251">
        <v>4.2309999999999999</v>
      </c>
      <c r="I675" s="252"/>
      <c r="J675" s="248"/>
      <c r="K675" s="248"/>
      <c r="L675" s="253"/>
      <c r="M675" s="254"/>
      <c r="N675" s="255"/>
      <c r="O675" s="255"/>
      <c r="P675" s="255"/>
      <c r="Q675" s="255"/>
      <c r="R675" s="255"/>
      <c r="S675" s="255"/>
      <c r="T675" s="25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7" t="s">
        <v>151</v>
      </c>
      <c r="AU675" s="257" t="s">
        <v>92</v>
      </c>
      <c r="AV675" s="14" t="s">
        <v>153</v>
      </c>
      <c r="AW675" s="14" t="s">
        <v>42</v>
      </c>
      <c r="AX675" s="14" t="s">
        <v>90</v>
      </c>
      <c r="AY675" s="257" t="s">
        <v>139</v>
      </c>
    </row>
    <row r="676" s="2" customFormat="1" ht="14.4" customHeight="1">
      <c r="A676" s="41"/>
      <c r="B676" s="42"/>
      <c r="C676" s="217" t="s">
        <v>1300</v>
      </c>
      <c r="D676" s="217" t="s">
        <v>142</v>
      </c>
      <c r="E676" s="218" t="s">
        <v>1301</v>
      </c>
      <c r="F676" s="219" t="s">
        <v>1302</v>
      </c>
      <c r="G676" s="220" t="s">
        <v>396</v>
      </c>
      <c r="H676" s="221">
        <v>87.920000000000002</v>
      </c>
      <c r="I676" s="222"/>
      <c r="J676" s="223">
        <f>ROUND(I676*H676,2)</f>
        <v>0</v>
      </c>
      <c r="K676" s="219" t="s">
        <v>145</v>
      </c>
      <c r="L676" s="47"/>
      <c r="M676" s="224" t="s">
        <v>80</v>
      </c>
      <c r="N676" s="225" t="s">
        <v>52</v>
      </c>
      <c r="O676" s="87"/>
      <c r="P676" s="226">
        <f>O676*H676</f>
        <v>0</v>
      </c>
      <c r="Q676" s="226">
        <v>0</v>
      </c>
      <c r="R676" s="226">
        <f>Q676*H676</f>
        <v>0</v>
      </c>
      <c r="S676" s="226">
        <v>0</v>
      </c>
      <c r="T676" s="227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28" t="s">
        <v>153</v>
      </c>
      <c r="AT676" s="228" t="s">
        <v>142</v>
      </c>
      <c r="AU676" s="228" t="s">
        <v>92</v>
      </c>
      <c r="AY676" s="19" t="s">
        <v>139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19" t="s">
        <v>90</v>
      </c>
      <c r="BK676" s="229">
        <f>ROUND(I676*H676,2)</f>
        <v>0</v>
      </c>
      <c r="BL676" s="19" t="s">
        <v>153</v>
      </c>
      <c r="BM676" s="228" t="s">
        <v>1303</v>
      </c>
    </row>
    <row r="677" s="2" customFormat="1">
      <c r="A677" s="41"/>
      <c r="B677" s="42"/>
      <c r="C677" s="43"/>
      <c r="D677" s="230" t="s">
        <v>148</v>
      </c>
      <c r="E677" s="43"/>
      <c r="F677" s="231" t="s">
        <v>1304</v>
      </c>
      <c r="G677" s="43"/>
      <c r="H677" s="43"/>
      <c r="I677" s="232"/>
      <c r="J677" s="43"/>
      <c r="K677" s="43"/>
      <c r="L677" s="47"/>
      <c r="M677" s="233"/>
      <c r="N677" s="234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19" t="s">
        <v>148</v>
      </c>
      <c r="AU677" s="19" t="s">
        <v>92</v>
      </c>
    </row>
    <row r="678" s="2" customFormat="1">
      <c r="A678" s="41"/>
      <c r="B678" s="42"/>
      <c r="C678" s="43"/>
      <c r="D678" s="230" t="s">
        <v>149</v>
      </c>
      <c r="E678" s="43"/>
      <c r="F678" s="235" t="s">
        <v>1305</v>
      </c>
      <c r="G678" s="43"/>
      <c r="H678" s="43"/>
      <c r="I678" s="232"/>
      <c r="J678" s="43"/>
      <c r="K678" s="43"/>
      <c r="L678" s="47"/>
      <c r="M678" s="233"/>
      <c r="N678" s="234"/>
      <c r="O678" s="87"/>
      <c r="P678" s="87"/>
      <c r="Q678" s="87"/>
      <c r="R678" s="87"/>
      <c r="S678" s="87"/>
      <c r="T678" s="88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T678" s="19" t="s">
        <v>149</v>
      </c>
      <c r="AU678" s="19" t="s">
        <v>92</v>
      </c>
    </row>
    <row r="679" s="13" customFormat="1">
      <c r="A679" s="13"/>
      <c r="B679" s="236"/>
      <c r="C679" s="237"/>
      <c r="D679" s="230" t="s">
        <v>151</v>
      </c>
      <c r="E679" s="238" t="s">
        <v>80</v>
      </c>
      <c r="F679" s="239" t="s">
        <v>1306</v>
      </c>
      <c r="G679" s="237"/>
      <c r="H679" s="240">
        <v>9.3499999999999996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6" t="s">
        <v>151</v>
      </c>
      <c r="AU679" s="246" t="s">
        <v>92</v>
      </c>
      <c r="AV679" s="13" t="s">
        <v>92</v>
      </c>
      <c r="AW679" s="13" t="s">
        <v>42</v>
      </c>
      <c r="AX679" s="13" t="s">
        <v>82</v>
      </c>
      <c r="AY679" s="246" t="s">
        <v>139</v>
      </c>
    </row>
    <row r="680" s="13" customFormat="1">
      <c r="A680" s="13"/>
      <c r="B680" s="236"/>
      <c r="C680" s="237"/>
      <c r="D680" s="230" t="s">
        <v>151</v>
      </c>
      <c r="E680" s="238" t="s">
        <v>80</v>
      </c>
      <c r="F680" s="239" t="s">
        <v>1307</v>
      </c>
      <c r="G680" s="237"/>
      <c r="H680" s="240">
        <v>10.52</v>
      </c>
      <c r="I680" s="241"/>
      <c r="J680" s="237"/>
      <c r="K680" s="237"/>
      <c r="L680" s="242"/>
      <c r="M680" s="243"/>
      <c r="N680" s="244"/>
      <c r="O680" s="244"/>
      <c r="P680" s="244"/>
      <c r="Q680" s="244"/>
      <c r="R680" s="244"/>
      <c r="S680" s="244"/>
      <c r="T680" s="24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6" t="s">
        <v>151</v>
      </c>
      <c r="AU680" s="246" t="s">
        <v>92</v>
      </c>
      <c r="AV680" s="13" t="s">
        <v>92</v>
      </c>
      <c r="AW680" s="13" t="s">
        <v>42</v>
      </c>
      <c r="AX680" s="13" t="s">
        <v>82</v>
      </c>
      <c r="AY680" s="246" t="s">
        <v>139</v>
      </c>
    </row>
    <row r="681" s="13" customFormat="1">
      <c r="A681" s="13"/>
      <c r="B681" s="236"/>
      <c r="C681" s="237"/>
      <c r="D681" s="230" t="s">
        <v>151</v>
      </c>
      <c r="E681" s="238" t="s">
        <v>80</v>
      </c>
      <c r="F681" s="239" t="s">
        <v>1308</v>
      </c>
      <c r="G681" s="237"/>
      <c r="H681" s="240">
        <v>9.5199999999999996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6" t="s">
        <v>151</v>
      </c>
      <c r="AU681" s="246" t="s">
        <v>92</v>
      </c>
      <c r="AV681" s="13" t="s">
        <v>92</v>
      </c>
      <c r="AW681" s="13" t="s">
        <v>42</v>
      </c>
      <c r="AX681" s="13" t="s">
        <v>82</v>
      </c>
      <c r="AY681" s="246" t="s">
        <v>139</v>
      </c>
    </row>
    <row r="682" s="13" customFormat="1">
      <c r="A682" s="13"/>
      <c r="B682" s="236"/>
      <c r="C682" s="237"/>
      <c r="D682" s="230" t="s">
        <v>151</v>
      </c>
      <c r="E682" s="238" t="s">
        <v>80</v>
      </c>
      <c r="F682" s="239" t="s">
        <v>1309</v>
      </c>
      <c r="G682" s="237"/>
      <c r="H682" s="240">
        <v>12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6" t="s">
        <v>151</v>
      </c>
      <c r="AU682" s="246" t="s">
        <v>92</v>
      </c>
      <c r="AV682" s="13" t="s">
        <v>92</v>
      </c>
      <c r="AW682" s="13" t="s">
        <v>42</v>
      </c>
      <c r="AX682" s="13" t="s">
        <v>82</v>
      </c>
      <c r="AY682" s="246" t="s">
        <v>139</v>
      </c>
    </row>
    <row r="683" s="13" customFormat="1">
      <c r="A683" s="13"/>
      <c r="B683" s="236"/>
      <c r="C683" s="237"/>
      <c r="D683" s="230" t="s">
        <v>151</v>
      </c>
      <c r="E683" s="238" t="s">
        <v>80</v>
      </c>
      <c r="F683" s="239" t="s">
        <v>1310</v>
      </c>
      <c r="G683" s="237"/>
      <c r="H683" s="240">
        <v>30.879999999999999</v>
      </c>
      <c r="I683" s="241"/>
      <c r="J683" s="237"/>
      <c r="K683" s="237"/>
      <c r="L683" s="242"/>
      <c r="M683" s="243"/>
      <c r="N683" s="244"/>
      <c r="O683" s="244"/>
      <c r="P683" s="244"/>
      <c r="Q683" s="244"/>
      <c r="R683" s="244"/>
      <c r="S683" s="244"/>
      <c r="T683" s="245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6" t="s">
        <v>151</v>
      </c>
      <c r="AU683" s="246" t="s">
        <v>92</v>
      </c>
      <c r="AV683" s="13" t="s">
        <v>92</v>
      </c>
      <c r="AW683" s="13" t="s">
        <v>42</v>
      </c>
      <c r="AX683" s="13" t="s">
        <v>82</v>
      </c>
      <c r="AY683" s="246" t="s">
        <v>139</v>
      </c>
    </row>
    <row r="684" s="13" customFormat="1">
      <c r="A684" s="13"/>
      <c r="B684" s="236"/>
      <c r="C684" s="237"/>
      <c r="D684" s="230" t="s">
        <v>151</v>
      </c>
      <c r="E684" s="238" t="s">
        <v>80</v>
      </c>
      <c r="F684" s="239" t="s">
        <v>1311</v>
      </c>
      <c r="G684" s="237"/>
      <c r="H684" s="240">
        <v>15.65</v>
      </c>
      <c r="I684" s="241"/>
      <c r="J684" s="237"/>
      <c r="K684" s="237"/>
      <c r="L684" s="242"/>
      <c r="M684" s="243"/>
      <c r="N684" s="244"/>
      <c r="O684" s="244"/>
      <c r="P684" s="244"/>
      <c r="Q684" s="244"/>
      <c r="R684" s="244"/>
      <c r="S684" s="244"/>
      <c r="T684" s="24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6" t="s">
        <v>151</v>
      </c>
      <c r="AU684" s="246" t="s">
        <v>92</v>
      </c>
      <c r="AV684" s="13" t="s">
        <v>92</v>
      </c>
      <c r="AW684" s="13" t="s">
        <v>42</v>
      </c>
      <c r="AX684" s="13" t="s">
        <v>82</v>
      </c>
      <c r="AY684" s="246" t="s">
        <v>139</v>
      </c>
    </row>
    <row r="685" s="14" customFormat="1">
      <c r="A685" s="14"/>
      <c r="B685" s="247"/>
      <c r="C685" s="248"/>
      <c r="D685" s="230" t="s">
        <v>151</v>
      </c>
      <c r="E685" s="249" t="s">
        <v>80</v>
      </c>
      <c r="F685" s="250" t="s">
        <v>152</v>
      </c>
      <c r="G685" s="248"/>
      <c r="H685" s="251">
        <v>87.920000000000002</v>
      </c>
      <c r="I685" s="252"/>
      <c r="J685" s="248"/>
      <c r="K685" s="248"/>
      <c r="L685" s="253"/>
      <c r="M685" s="254"/>
      <c r="N685" s="255"/>
      <c r="O685" s="255"/>
      <c r="P685" s="255"/>
      <c r="Q685" s="255"/>
      <c r="R685" s="255"/>
      <c r="S685" s="255"/>
      <c r="T685" s="256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7" t="s">
        <v>151</v>
      </c>
      <c r="AU685" s="257" t="s">
        <v>92</v>
      </c>
      <c r="AV685" s="14" t="s">
        <v>153</v>
      </c>
      <c r="AW685" s="14" t="s">
        <v>42</v>
      </c>
      <c r="AX685" s="14" t="s">
        <v>90</v>
      </c>
      <c r="AY685" s="257" t="s">
        <v>139</v>
      </c>
    </row>
    <row r="686" s="2" customFormat="1" ht="14.4" customHeight="1">
      <c r="A686" s="41"/>
      <c r="B686" s="42"/>
      <c r="C686" s="217" t="s">
        <v>1312</v>
      </c>
      <c r="D686" s="217" t="s">
        <v>142</v>
      </c>
      <c r="E686" s="218" t="s">
        <v>1313</v>
      </c>
      <c r="F686" s="219" t="s">
        <v>1314</v>
      </c>
      <c r="G686" s="220" t="s">
        <v>396</v>
      </c>
      <c r="H686" s="221">
        <v>338.62</v>
      </c>
      <c r="I686" s="222"/>
      <c r="J686" s="223">
        <f>ROUND(I686*H686,2)</f>
        <v>0</v>
      </c>
      <c r="K686" s="219" t="s">
        <v>145</v>
      </c>
      <c r="L686" s="47"/>
      <c r="M686" s="224" t="s">
        <v>80</v>
      </c>
      <c r="N686" s="225" t="s">
        <v>52</v>
      </c>
      <c r="O686" s="87"/>
      <c r="P686" s="226">
        <f>O686*H686</f>
        <v>0</v>
      </c>
      <c r="Q686" s="226">
        <v>0.00017000000000000001</v>
      </c>
      <c r="R686" s="226">
        <f>Q686*H686</f>
        <v>0.057565400000000003</v>
      </c>
      <c r="S686" s="226">
        <v>0</v>
      </c>
      <c r="T686" s="227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28" t="s">
        <v>153</v>
      </c>
      <c r="AT686" s="228" t="s">
        <v>142</v>
      </c>
      <c r="AU686" s="228" t="s">
        <v>92</v>
      </c>
      <c r="AY686" s="19" t="s">
        <v>139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19" t="s">
        <v>90</v>
      </c>
      <c r="BK686" s="229">
        <f>ROUND(I686*H686,2)</f>
        <v>0</v>
      </c>
      <c r="BL686" s="19" t="s">
        <v>153</v>
      </c>
      <c r="BM686" s="228" t="s">
        <v>1315</v>
      </c>
    </row>
    <row r="687" s="2" customFormat="1">
      <c r="A687" s="41"/>
      <c r="B687" s="42"/>
      <c r="C687" s="43"/>
      <c r="D687" s="230" t="s">
        <v>148</v>
      </c>
      <c r="E687" s="43"/>
      <c r="F687" s="231" t="s">
        <v>1316</v>
      </c>
      <c r="G687" s="43"/>
      <c r="H687" s="43"/>
      <c r="I687" s="232"/>
      <c r="J687" s="43"/>
      <c r="K687" s="43"/>
      <c r="L687" s="47"/>
      <c r="M687" s="233"/>
      <c r="N687" s="234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19" t="s">
        <v>148</v>
      </c>
      <c r="AU687" s="19" t="s">
        <v>92</v>
      </c>
    </row>
    <row r="688" s="15" customFormat="1">
      <c r="A688" s="15"/>
      <c r="B688" s="261"/>
      <c r="C688" s="262"/>
      <c r="D688" s="230" t="s">
        <v>151</v>
      </c>
      <c r="E688" s="263" t="s">
        <v>80</v>
      </c>
      <c r="F688" s="264" t="s">
        <v>1317</v>
      </c>
      <c r="G688" s="262"/>
      <c r="H688" s="263" t="s">
        <v>80</v>
      </c>
      <c r="I688" s="265"/>
      <c r="J688" s="262"/>
      <c r="K688" s="262"/>
      <c r="L688" s="266"/>
      <c r="M688" s="267"/>
      <c r="N688" s="268"/>
      <c r="O688" s="268"/>
      <c r="P688" s="268"/>
      <c r="Q688" s="268"/>
      <c r="R688" s="268"/>
      <c r="S688" s="268"/>
      <c r="T688" s="269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70" t="s">
        <v>151</v>
      </c>
      <c r="AU688" s="270" t="s">
        <v>92</v>
      </c>
      <c r="AV688" s="15" t="s">
        <v>90</v>
      </c>
      <c r="AW688" s="15" t="s">
        <v>42</v>
      </c>
      <c r="AX688" s="15" t="s">
        <v>82</v>
      </c>
      <c r="AY688" s="270" t="s">
        <v>139</v>
      </c>
    </row>
    <row r="689" s="13" customFormat="1">
      <c r="A689" s="13"/>
      <c r="B689" s="236"/>
      <c r="C689" s="237"/>
      <c r="D689" s="230" t="s">
        <v>151</v>
      </c>
      <c r="E689" s="238" t="s">
        <v>80</v>
      </c>
      <c r="F689" s="239" t="s">
        <v>1306</v>
      </c>
      <c r="G689" s="237"/>
      <c r="H689" s="240">
        <v>9.3499999999999996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6" t="s">
        <v>151</v>
      </c>
      <c r="AU689" s="246" t="s">
        <v>92</v>
      </c>
      <c r="AV689" s="13" t="s">
        <v>92</v>
      </c>
      <c r="AW689" s="13" t="s">
        <v>42</v>
      </c>
      <c r="AX689" s="13" t="s">
        <v>82</v>
      </c>
      <c r="AY689" s="246" t="s">
        <v>139</v>
      </c>
    </row>
    <row r="690" s="13" customFormat="1">
      <c r="A690" s="13"/>
      <c r="B690" s="236"/>
      <c r="C690" s="237"/>
      <c r="D690" s="230" t="s">
        <v>151</v>
      </c>
      <c r="E690" s="238" t="s">
        <v>80</v>
      </c>
      <c r="F690" s="239" t="s">
        <v>1307</v>
      </c>
      <c r="G690" s="237"/>
      <c r="H690" s="240">
        <v>10.52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6" t="s">
        <v>151</v>
      </c>
      <c r="AU690" s="246" t="s">
        <v>92</v>
      </c>
      <c r="AV690" s="13" t="s">
        <v>92</v>
      </c>
      <c r="AW690" s="13" t="s">
        <v>42</v>
      </c>
      <c r="AX690" s="13" t="s">
        <v>82</v>
      </c>
      <c r="AY690" s="246" t="s">
        <v>139</v>
      </c>
    </row>
    <row r="691" s="13" customFormat="1">
      <c r="A691" s="13"/>
      <c r="B691" s="236"/>
      <c r="C691" s="237"/>
      <c r="D691" s="230" t="s">
        <v>151</v>
      </c>
      <c r="E691" s="238" t="s">
        <v>80</v>
      </c>
      <c r="F691" s="239" t="s">
        <v>1308</v>
      </c>
      <c r="G691" s="237"/>
      <c r="H691" s="240">
        <v>9.5199999999999996</v>
      </c>
      <c r="I691" s="241"/>
      <c r="J691" s="237"/>
      <c r="K691" s="237"/>
      <c r="L691" s="242"/>
      <c r="M691" s="243"/>
      <c r="N691" s="244"/>
      <c r="O691" s="244"/>
      <c r="P691" s="244"/>
      <c r="Q691" s="244"/>
      <c r="R691" s="244"/>
      <c r="S691" s="244"/>
      <c r="T691" s="24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6" t="s">
        <v>151</v>
      </c>
      <c r="AU691" s="246" t="s">
        <v>92</v>
      </c>
      <c r="AV691" s="13" t="s">
        <v>92</v>
      </c>
      <c r="AW691" s="13" t="s">
        <v>42</v>
      </c>
      <c r="AX691" s="13" t="s">
        <v>82</v>
      </c>
      <c r="AY691" s="246" t="s">
        <v>139</v>
      </c>
    </row>
    <row r="692" s="13" customFormat="1">
      <c r="A692" s="13"/>
      <c r="B692" s="236"/>
      <c r="C692" s="237"/>
      <c r="D692" s="230" t="s">
        <v>151</v>
      </c>
      <c r="E692" s="238" t="s">
        <v>80</v>
      </c>
      <c r="F692" s="239" t="s">
        <v>1309</v>
      </c>
      <c r="G692" s="237"/>
      <c r="H692" s="240">
        <v>12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6" t="s">
        <v>151</v>
      </c>
      <c r="AU692" s="246" t="s">
        <v>92</v>
      </c>
      <c r="AV692" s="13" t="s">
        <v>92</v>
      </c>
      <c r="AW692" s="13" t="s">
        <v>42</v>
      </c>
      <c r="AX692" s="13" t="s">
        <v>82</v>
      </c>
      <c r="AY692" s="246" t="s">
        <v>139</v>
      </c>
    </row>
    <row r="693" s="13" customFormat="1">
      <c r="A693" s="13"/>
      <c r="B693" s="236"/>
      <c r="C693" s="237"/>
      <c r="D693" s="230" t="s">
        <v>151</v>
      </c>
      <c r="E693" s="238" t="s">
        <v>80</v>
      </c>
      <c r="F693" s="239" t="s">
        <v>1310</v>
      </c>
      <c r="G693" s="237"/>
      <c r="H693" s="240">
        <v>30.879999999999999</v>
      </c>
      <c r="I693" s="241"/>
      <c r="J693" s="237"/>
      <c r="K693" s="237"/>
      <c r="L693" s="242"/>
      <c r="M693" s="243"/>
      <c r="N693" s="244"/>
      <c r="O693" s="244"/>
      <c r="P693" s="244"/>
      <c r="Q693" s="244"/>
      <c r="R693" s="244"/>
      <c r="S693" s="244"/>
      <c r="T693" s="24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6" t="s">
        <v>151</v>
      </c>
      <c r="AU693" s="246" t="s">
        <v>92</v>
      </c>
      <c r="AV693" s="13" t="s">
        <v>92</v>
      </c>
      <c r="AW693" s="13" t="s">
        <v>42</v>
      </c>
      <c r="AX693" s="13" t="s">
        <v>82</v>
      </c>
      <c r="AY693" s="246" t="s">
        <v>139</v>
      </c>
    </row>
    <row r="694" s="13" customFormat="1">
      <c r="A694" s="13"/>
      <c r="B694" s="236"/>
      <c r="C694" s="237"/>
      <c r="D694" s="230" t="s">
        <v>151</v>
      </c>
      <c r="E694" s="238" t="s">
        <v>80</v>
      </c>
      <c r="F694" s="239" t="s">
        <v>1311</v>
      </c>
      <c r="G694" s="237"/>
      <c r="H694" s="240">
        <v>15.65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6" t="s">
        <v>151</v>
      </c>
      <c r="AU694" s="246" t="s">
        <v>92</v>
      </c>
      <c r="AV694" s="13" t="s">
        <v>92</v>
      </c>
      <c r="AW694" s="13" t="s">
        <v>42</v>
      </c>
      <c r="AX694" s="13" t="s">
        <v>82</v>
      </c>
      <c r="AY694" s="246" t="s">
        <v>139</v>
      </c>
    </row>
    <row r="695" s="16" customFormat="1">
      <c r="A695" s="16"/>
      <c r="B695" s="271"/>
      <c r="C695" s="272"/>
      <c r="D695" s="230" t="s">
        <v>151</v>
      </c>
      <c r="E695" s="273" t="s">
        <v>80</v>
      </c>
      <c r="F695" s="274" t="s">
        <v>826</v>
      </c>
      <c r="G695" s="272"/>
      <c r="H695" s="275">
        <v>87.920000000000002</v>
      </c>
      <c r="I695" s="276"/>
      <c r="J695" s="272"/>
      <c r="K695" s="272"/>
      <c r="L695" s="277"/>
      <c r="M695" s="278"/>
      <c r="N695" s="279"/>
      <c r="O695" s="279"/>
      <c r="P695" s="279"/>
      <c r="Q695" s="279"/>
      <c r="R695" s="279"/>
      <c r="S695" s="279"/>
      <c r="T695" s="280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T695" s="281" t="s">
        <v>151</v>
      </c>
      <c r="AU695" s="281" t="s">
        <v>92</v>
      </c>
      <c r="AV695" s="16" t="s">
        <v>159</v>
      </c>
      <c r="AW695" s="16" t="s">
        <v>42</v>
      </c>
      <c r="AX695" s="16" t="s">
        <v>82</v>
      </c>
      <c r="AY695" s="281" t="s">
        <v>139</v>
      </c>
    </row>
    <row r="696" s="15" customFormat="1">
      <c r="A696" s="15"/>
      <c r="B696" s="261"/>
      <c r="C696" s="262"/>
      <c r="D696" s="230" t="s">
        <v>151</v>
      </c>
      <c r="E696" s="263" t="s">
        <v>80</v>
      </c>
      <c r="F696" s="264" t="s">
        <v>1318</v>
      </c>
      <c r="G696" s="262"/>
      <c r="H696" s="263" t="s">
        <v>80</v>
      </c>
      <c r="I696" s="265"/>
      <c r="J696" s="262"/>
      <c r="K696" s="262"/>
      <c r="L696" s="266"/>
      <c r="M696" s="267"/>
      <c r="N696" s="268"/>
      <c r="O696" s="268"/>
      <c r="P696" s="268"/>
      <c r="Q696" s="268"/>
      <c r="R696" s="268"/>
      <c r="S696" s="268"/>
      <c r="T696" s="269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70" t="s">
        <v>151</v>
      </c>
      <c r="AU696" s="270" t="s">
        <v>92</v>
      </c>
      <c r="AV696" s="15" t="s">
        <v>90</v>
      </c>
      <c r="AW696" s="15" t="s">
        <v>42</v>
      </c>
      <c r="AX696" s="15" t="s">
        <v>82</v>
      </c>
      <c r="AY696" s="270" t="s">
        <v>139</v>
      </c>
    </row>
    <row r="697" s="13" customFormat="1">
      <c r="A697" s="13"/>
      <c r="B697" s="236"/>
      <c r="C697" s="237"/>
      <c r="D697" s="230" t="s">
        <v>151</v>
      </c>
      <c r="E697" s="238" t="s">
        <v>80</v>
      </c>
      <c r="F697" s="239" t="s">
        <v>1277</v>
      </c>
      <c r="G697" s="237"/>
      <c r="H697" s="240">
        <v>69.299999999999997</v>
      </c>
      <c r="I697" s="241"/>
      <c r="J697" s="237"/>
      <c r="K697" s="237"/>
      <c r="L697" s="242"/>
      <c r="M697" s="243"/>
      <c r="N697" s="244"/>
      <c r="O697" s="244"/>
      <c r="P697" s="244"/>
      <c r="Q697" s="244"/>
      <c r="R697" s="244"/>
      <c r="S697" s="244"/>
      <c r="T697" s="245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6" t="s">
        <v>151</v>
      </c>
      <c r="AU697" s="246" t="s">
        <v>92</v>
      </c>
      <c r="AV697" s="13" t="s">
        <v>92</v>
      </c>
      <c r="AW697" s="13" t="s">
        <v>42</v>
      </c>
      <c r="AX697" s="13" t="s">
        <v>82</v>
      </c>
      <c r="AY697" s="246" t="s">
        <v>139</v>
      </c>
    </row>
    <row r="698" s="13" customFormat="1">
      <c r="A698" s="13"/>
      <c r="B698" s="236"/>
      <c r="C698" s="237"/>
      <c r="D698" s="230" t="s">
        <v>151</v>
      </c>
      <c r="E698" s="238" t="s">
        <v>80</v>
      </c>
      <c r="F698" s="239" t="s">
        <v>1319</v>
      </c>
      <c r="G698" s="237"/>
      <c r="H698" s="240">
        <v>55.600000000000001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6" t="s">
        <v>151</v>
      </c>
      <c r="AU698" s="246" t="s">
        <v>92</v>
      </c>
      <c r="AV698" s="13" t="s">
        <v>92</v>
      </c>
      <c r="AW698" s="13" t="s">
        <v>42</v>
      </c>
      <c r="AX698" s="13" t="s">
        <v>82</v>
      </c>
      <c r="AY698" s="246" t="s">
        <v>139</v>
      </c>
    </row>
    <row r="699" s="13" customFormat="1">
      <c r="A699" s="13"/>
      <c r="B699" s="236"/>
      <c r="C699" s="237"/>
      <c r="D699" s="230" t="s">
        <v>151</v>
      </c>
      <c r="E699" s="238" t="s">
        <v>80</v>
      </c>
      <c r="F699" s="239" t="s">
        <v>1320</v>
      </c>
      <c r="G699" s="237"/>
      <c r="H699" s="240">
        <v>3.6000000000000001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6" t="s">
        <v>151</v>
      </c>
      <c r="AU699" s="246" t="s">
        <v>92</v>
      </c>
      <c r="AV699" s="13" t="s">
        <v>92</v>
      </c>
      <c r="AW699" s="13" t="s">
        <v>42</v>
      </c>
      <c r="AX699" s="13" t="s">
        <v>82</v>
      </c>
      <c r="AY699" s="246" t="s">
        <v>139</v>
      </c>
    </row>
    <row r="700" s="13" customFormat="1">
      <c r="A700" s="13"/>
      <c r="B700" s="236"/>
      <c r="C700" s="237"/>
      <c r="D700" s="230" t="s">
        <v>151</v>
      </c>
      <c r="E700" s="238" t="s">
        <v>80</v>
      </c>
      <c r="F700" s="239" t="s">
        <v>1321</v>
      </c>
      <c r="G700" s="237"/>
      <c r="H700" s="240">
        <v>102.16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6" t="s">
        <v>151</v>
      </c>
      <c r="AU700" s="246" t="s">
        <v>92</v>
      </c>
      <c r="AV700" s="13" t="s">
        <v>92</v>
      </c>
      <c r="AW700" s="13" t="s">
        <v>42</v>
      </c>
      <c r="AX700" s="13" t="s">
        <v>82</v>
      </c>
      <c r="AY700" s="246" t="s">
        <v>139</v>
      </c>
    </row>
    <row r="701" s="13" customFormat="1">
      <c r="A701" s="13"/>
      <c r="B701" s="236"/>
      <c r="C701" s="237"/>
      <c r="D701" s="230" t="s">
        <v>151</v>
      </c>
      <c r="E701" s="238" t="s">
        <v>80</v>
      </c>
      <c r="F701" s="239" t="s">
        <v>1322</v>
      </c>
      <c r="G701" s="237"/>
      <c r="H701" s="240">
        <v>20.039999999999999</v>
      </c>
      <c r="I701" s="241"/>
      <c r="J701" s="237"/>
      <c r="K701" s="237"/>
      <c r="L701" s="242"/>
      <c r="M701" s="243"/>
      <c r="N701" s="244"/>
      <c r="O701" s="244"/>
      <c r="P701" s="244"/>
      <c r="Q701" s="244"/>
      <c r="R701" s="244"/>
      <c r="S701" s="244"/>
      <c r="T701" s="24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6" t="s">
        <v>151</v>
      </c>
      <c r="AU701" s="246" t="s">
        <v>92</v>
      </c>
      <c r="AV701" s="13" t="s">
        <v>92</v>
      </c>
      <c r="AW701" s="13" t="s">
        <v>42</v>
      </c>
      <c r="AX701" s="13" t="s">
        <v>82</v>
      </c>
      <c r="AY701" s="246" t="s">
        <v>139</v>
      </c>
    </row>
    <row r="702" s="16" customFormat="1">
      <c r="A702" s="16"/>
      <c r="B702" s="271"/>
      <c r="C702" s="272"/>
      <c r="D702" s="230" t="s">
        <v>151</v>
      </c>
      <c r="E702" s="273" t="s">
        <v>80</v>
      </c>
      <c r="F702" s="274" t="s">
        <v>826</v>
      </c>
      <c r="G702" s="272"/>
      <c r="H702" s="275">
        <v>250.69999999999999</v>
      </c>
      <c r="I702" s="276"/>
      <c r="J702" s="272"/>
      <c r="K702" s="272"/>
      <c r="L702" s="277"/>
      <c r="M702" s="278"/>
      <c r="N702" s="279"/>
      <c r="O702" s="279"/>
      <c r="P702" s="279"/>
      <c r="Q702" s="279"/>
      <c r="R702" s="279"/>
      <c r="S702" s="279"/>
      <c r="T702" s="280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T702" s="281" t="s">
        <v>151</v>
      </c>
      <c r="AU702" s="281" t="s">
        <v>92</v>
      </c>
      <c r="AV702" s="16" t="s">
        <v>159</v>
      </c>
      <c r="AW702" s="16" t="s">
        <v>42</v>
      </c>
      <c r="AX702" s="16" t="s">
        <v>82</v>
      </c>
      <c r="AY702" s="281" t="s">
        <v>139</v>
      </c>
    </row>
    <row r="703" s="14" customFormat="1">
      <c r="A703" s="14"/>
      <c r="B703" s="247"/>
      <c r="C703" s="248"/>
      <c r="D703" s="230" t="s">
        <v>151</v>
      </c>
      <c r="E703" s="249" t="s">
        <v>80</v>
      </c>
      <c r="F703" s="250" t="s">
        <v>152</v>
      </c>
      <c r="G703" s="248"/>
      <c r="H703" s="251">
        <v>338.62</v>
      </c>
      <c r="I703" s="252"/>
      <c r="J703" s="248"/>
      <c r="K703" s="248"/>
      <c r="L703" s="253"/>
      <c r="M703" s="254"/>
      <c r="N703" s="255"/>
      <c r="O703" s="255"/>
      <c r="P703" s="255"/>
      <c r="Q703" s="255"/>
      <c r="R703" s="255"/>
      <c r="S703" s="255"/>
      <c r="T703" s="256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7" t="s">
        <v>151</v>
      </c>
      <c r="AU703" s="257" t="s">
        <v>92</v>
      </c>
      <c r="AV703" s="14" t="s">
        <v>153</v>
      </c>
      <c r="AW703" s="14" t="s">
        <v>42</v>
      </c>
      <c r="AX703" s="14" t="s">
        <v>90</v>
      </c>
      <c r="AY703" s="257" t="s">
        <v>139</v>
      </c>
    </row>
    <row r="704" s="2" customFormat="1" ht="14.4" customHeight="1">
      <c r="A704" s="41"/>
      <c r="B704" s="42"/>
      <c r="C704" s="217" t="s">
        <v>1323</v>
      </c>
      <c r="D704" s="217" t="s">
        <v>142</v>
      </c>
      <c r="E704" s="218" t="s">
        <v>1324</v>
      </c>
      <c r="F704" s="219" t="s">
        <v>1325</v>
      </c>
      <c r="G704" s="220" t="s">
        <v>396</v>
      </c>
      <c r="H704" s="221">
        <v>317.12</v>
      </c>
      <c r="I704" s="222"/>
      <c r="J704" s="223">
        <f>ROUND(I704*H704,2)</f>
        <v>0</v>
      </c>
      <c r="K704" s="219" t="s">
        <v>145</v>
      </c>
      <c r="L704" s="47"/>
      <c r="M704" s="224" t="s">
        <v>80</v>
      </c>
      <c r="N704" s="225" t="s">
        <v>52</v>
      </c>
      <c r="O704" s="87"/>
      <c r="P704" s="226">
        <f>O704*H704</f>
        <v>0</v>
      </c>
      <c r="Q704" s="226">
        <v>0</v>
      </c>
      <c r="R704" s="226">
        <f>Q704*H704</f>
        <v>0</v>
      </c>
      <c r="S704" s="226">
        <v>0</v>
      </c>
      <c r="T704" s="227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28" t="s">
        <v>153</v>
      </c>
      <c r="AT704" s="228" t="s">
        <v>142</v>
      </c>
      <c r="AU704" s="228" t="s">
        <v>92</v>
      </c>
      <c r="AY704" s="19" t="s">
        <v>139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19" t="s">
        <v>90</v>
      </c>
      <c r="BK704" s="229">
        <f>ROUND(I704*H704,2)</f>
        <v>0</v>
      </c>
      <c r="BL704" s="19" t="s">
        <v>153</v>
      </c>
      <c r="BM704" s="228" t="s">
        <v>1326</v>
      </c>
    </row>
    <row r="705" s="2" customFormat="1">
      <c r="A705" s="41"/>
      <c r="B705" s="42"/>
      <c r="C705" s="43"/>
      <c r="D705" s="230" t="s">
        <v>148</v>
      </c>
      <c r="E705" s="43"/>
      <c r="F705" s="231" t="s">
        <v>1327</v>
      </c>
      <c r="G705" s="43"/>
      <c r="H705" s="43"/>
      <c r="I705" s="232"/>
      <c r="J705" s="43"/>
      <c r="K705" s="43"/>
      <c r="L705" s="47"/>
      <c r="M705" s="233"/>
      <c r="N705" s="234"/>
      <c r="O705" s="87"/>
      <c r="P705" s="87"/>
      <c r="Q705" s="87"/>
      <c r="R705" s="87"/>
      <c r="S705" s="87"/>
      <c r="T705" s="88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T705" s="19" t="s">
        <v>148</v>
      </c>
      <c r="AU705" s="19" t="s">
        <v>92</v>
      </c>
    </row>
    <row r="706" s="2" customFormat="1">
      <c r="A706" s="41"/>
      <c r="B706" s="42"/>
      <c r="C706" s="43"/>
      <c r="D706" s="230" t="s">
        <v>149</v>
      </c>
      <c r="E706" s="43"/>
      <c r="F706" s="235" t="s">
        <v>1328</v>
      </c>
      <c r="G706" s="43"/>
      <c r="H706" s="43"/>
      <c r="I706" s="232"/>
      <c r="J706" s="43"/>
      <c r="K706" s="43"/>
      <c r="L706" s="47"/>
      <c r="M706" s="233"/>
      <c r="N706" s="23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19" t="s">
        <v>149</v>
      </c>
      <c r="AU706" s="19" t="s">
        <v>92</v>
      </c>
    </row>
    <row r="707" s="13" customFormat="1">
      <c r="A707" s="13"/>
      <c r="B707" s="236"/>
      <c r="C707" s="237"/>
      <c r="D707" s="230" t="s">
        <v>151</v>
      </c>
      <c r="E707" s="238" t="s">
        <v>80</v>
      </c>
      <c r="F707" s="239" t="s">
        <v>1329</v>
      </c>
      <c r="G707" s="237"/>
      <c r="H707" s="240">
        <v>80.760000000000005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6" t="s">
        <v>151</v>
      </c>
      <c r="AU707" s="246" t="s">
        <v>92</v>
      </c>
      <c r="AV707" s="13" t="s">
        <v>92</v>
      </c>
      <c r="AW707" s="13" t="s">
        <v>42</v>
      </c>
      <c r="AX707" s="13" t="s">
        <v>82</v>
      </c>
      <c r="AY707" s="246" t="s">
        <v>139</v>
      </c>
    </row>
    <row r="708" s="13" customFormat="1">
      <c r="A708" s="13"/>
      <c r="B708" s="236"/>
      <c r="C708" s="237"/>
      <c r="D708" s="230" t="s">
        <v>151</v>
      </c>
      <c r="E708" s="238" t="s">
        <v>80</v>
      </c>
      <c r="F708" s="239" t="s">
        <v>1330</v>
      </c>
      <c r="G708" s="237"/>
      <c r="H708" s="240">
        <v>86.549999999999997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6" t="s">
        <v>151</v>
      </c>
      <c r="AU708" s="246" t="s">
        <v>92</v>
      </c>
      <c r="AV708" s="13" t="s">
        <v>92</v>
      </c>
      <c r="AW708" s="13" t="s">
        <v>42</v>
      </c>
      <c r="AX708" s="13" t="s">
        <v>82</v>
      </c>
      <c r="AY708" s="246" t="s">
        <v>139</v>
      </c>
    </row>
    <row r="709" s="13" customFormat="1">
      <c r="A709" s="13"/>
      <c r="B709" s="236"/>
      <c r="C709" s="237"/>
      <c r="D709" s="230" t="s">
        <v>151</v>
      </c>
      <c r="E709" s="238" t="s">
        <v>80</v>
      </c>
      <c r="F709" s="239" t="s">
        <v>1331</v>
      </c>
      <c r="G709" s="237"/>
      <c r="H709" s="240">
        <v>114.16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6" t="s">
        <v>151</v>
      </c>
      <c r="AU709" s="246" t="s">
        <v>92</v>
      </c>
      <c r="AV709" s="13" t="s">
        <v>92</v>
      </c>
      <c r="AW709" s="13" t="s">
        <v>42</v>
      </c>
      <c r="AX709" s="13" t="s">
        <v>82</v>
      </c>
      <c r="AY709" s="246" t="s">
        <v>139</v>
      </c>
    </row>
    <row r="710" s="13" customFormat="1">
      <c r="A710" s="13"/>
      <c r="B710" s="236"/>
      <c r="C710" s="237"/>
      <c r="D710" s="230" t="s">
        <v>151</v>
      </c>
      <c r="E710" s="238" t="s">
        <v>80</v>
      </c>
      <c r="F710" s="239" t="s">
        <v>1332</v>
      </c>
      <c r="G710" s="237"/>
      <c r="H710" s="240">
        <v>35.649999999999999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6" t="s">
        <v>151</v>
      </c>
      <c r="AU710" s="246" t="s">
        <v>92</v>
      </c>
      <c r="AV710" s="13" t="s">
        <v>92</v>
      </c>
      <c r="AW710" s="13" t="s">
        <v>42</v>
      </c>
      <c r="AX710" s="13" t="s">
        <v>82</v>
      </c>
      <c r="AY710" s="246" t="s">
        <v>139</v>
      </c>
    </row>
    <row r="711" s="14" customFormat="1">
      <c r="A711" s="14"/>
      <c r="B711" s="247"/>
      <c r="C711" s="248"/>
      <c r="D711" s="230" t="s">
        <v>151</v>
      </c>
      <c r="E711" s="249" t="s">
        <v>80</v>
      </c>
      <c r="F711" s="250" t="s">
        <v>152</v>
      </c>
      <c r="G711" s="248"/>
      <c r="H711" s="251">
        <v>317.12</v>
      </c>
      <c r="I711" s="252"/>
      <c r="J711" s="248"/>
      <c r="K711" s="248"/>
      <c r="L711" s="253"/>
      <c r="M711" s="254"/>
      <c r="N711" s="255"/>
      <c r="O711" s="255"/>
      <c r="P711" s="255"/>
      <c r="Q711" s="255"/>
      <c r="R711" s="255"/>
      <c r="S711" s="255"/>
      <c r="T711" s="25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7" t="s">
        <v>151</v>
      </c>
      <c r="AU711" s="257" t="s">
        <v>92</v>
      </c>
      <c r="AV711" s="14" t="s">
        <v>153</v>
      </c>
      <c r="AW711" s="14" t="s">
        <v>42</v>
      </c>
      <c r="AX711" s="14" t="s">
        <v>90</v>
      </c>
      <c r="AY711" s="257" t="s">
        <v>139</v>
      </c>
    </row>
    <row r="712" s="2" customFormat="1" ht="14.4" customHeight="1">
      <c r="A712" s="41"/>
      <c r="B712" s="42"/>
      <c r="C712" s="217" t="s">
        <v>1333</v>
      </c>
      <c r="D712" s="217" t="s">
        <v>142</v>
      </c>
      <c r="E712" s="218" t="s">
        <v>1334</v>
      </c>
      <c r="F712" s="219" t="s">
        <v>1335</v>
      </c>
      <c r="G712" s="220" t="s">
        <v>265</v>
      </c>
      <c r="H712" s="221">
        <v>1</v>
      </c>
      <c r="I712" s="222"/>
      <c r="J712" s="223">
        <f>ROUND(I712*H712,2)</f>
        <v>0</v>
      </c>
      <c r="K712" s="219" t="s">
        <v>145</v>
      </c>
      <c r="L712" s="47"/>
      <c r="M712" s="224" t="s">
        <v>80</v>
      </c>
      <c r="N712" s="225" t="s">
        <v>52</v>
      </c>
      <c r="O712" s="87"/>
      <c r="P712" s="226">
        <f>O712*H712</f>
        <v>0</v>
      </c>
      <c r="Q712" s="226">
        <v>0.001</v>
      </c>
      <c r="R712" s="226">
        <f>Q712*H712</f>
        <v>0.001</v>
      </c>
      <c r="S712" s="226">
        <v>0</v>
      </c>
      <c r="T712" s="227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28" t="s">
        <v>153</v>
      </c>
      <c r="AT712" s="228" t="s">
        <v>142</v>
      </c>
      <c r="AU712" s="228" t="s">
        <v>92</v>
      </c>
      <c r="AY712" s="19" t="s">
        <v>139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19" t="s">
        <v>90</v>
      </c>
      <c r="BK712" s="229">
        <f>ROUND(I712*H712,2)</f>
        <v>0</v>
      </c>
      <c r="BL712" s="19" t="s">
        <v>153</v>
      </c>
      <c r="BM712" s="228" t="s">
        <v>1336</v>
      </c>
    </row>
    <row r="713" s="2" customFormat="1">
      <c r="A713" s="41"/>
      <c r="B713" s="42"/>
      <c r="C713" s="43"/>
      <c r="D713" s="230" t="s">
        <v>148</v>
      </c>
      <c r="E713" s="43"/>
      <c r="F713" s="231" t="s">
        <v>1337</v>
      </c>
      <c r="G713" s="43"/>
      <c r="H713" s="43"/>
      <c r="I713" s="232"/>
      <c r="J713" s="43"/>
      <c r="K713" s="43"/>
      <c r="L713" s="47"/>
      <c r="M713" s="233"/>
      <c r="N713" s="234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19" t="s">
        <v>148</v>
      </c>
      <c r="AU713" s="19" t="s">
        <v>92</v>
      </c>
    </row>
    <row r="714" s="2" customFormat="1">
      <c r="A714" s="41"/>
      <c r="B714" s="42"/>
      <c r="C714" s="43"/>
      <c r="D714" s="230" t="s">
        <v>149</v>
      </c>
      <c r="E714" s="43"/>
      <c r="F714" s="235" t="s">
        <v>1338</v>
      </c>
      <c r="G714" s="43"/>
      <c r="H714" s="43"/>
      <c r="I714" s="232"/>
      <c r="J714" s="43"/>
      <c r="K714" s="43"/>
      <c r="L714" s="47"/>
      <c r="M714" s="233"/>
      <c r="N714" s="234"/>
      <c r="O714" s="87"/>
      <c r="P714" s="87"/>
      <c r="Q714" s="87"/>
      <c r="R714" s="87"/>
      <c r="S714" s="87"/>
      <c r="T714" s="88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T714" s="19" t="s">
        <v>149</v>
      </c>
      <c r="AU714" s="19" t="s">
        <v>92</v>
      </c>
    </row>
    <row r="715" s="13" customFormat="1">
      <c r="A715" s="13"/>
      <c r="B715" s="236"/>
      <c r="C715" s="237"/>
      <c r="D715" s="230" t="s">
        <v>151</v>
      </c>
      <c r="E715" s="238" t="s">
        <v>80</v>
      </c>
      <c r="F715" s="239" t="s">
        <v>90</v>
      </c>
      <c r="G715" s="237"/>
      <c r="H715" s="240">
        <v>1</v>
      </c>
      <c r="I715" s="241"/>
      <c r="J715" s="237"/>
      <c r="K715" s="237"/>
      <c r="L715" s="242"/>
      <c r="M715" s="243"/>
      <c r="N715" s="244"/>
      <c r="O715" s="244"/>
      <c r="P715" s="244"/>
      <c r="Q715" s="244"/>
      <c r="R715" s="244"/>
      <c r="S715" s="244"/>
      <c r="T715" s="245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6" t="s">
        <v>151</v>
      </c>
      <c r="AU715" s="246" t="s">
        <v>92</v>
      </c>
      <c r="AV715" s="13" t="s">
        <v>92</v>
      </c>
      <c r="AW715" s="13" t="s">
        <v>42</v>
      </c>
      <c r="AX715" s="13" t="s">
        <v>82</v>
      </c>
      <c r="AY715" s="246" t="s">
        <v>139</v>
      </c>
    </row>
    <row r="716" s="14" customFormat="1">
      <c r="A716" s="14"/>
      <c r="B716" s="247"/>
      <c r="C716" s="248"/>
      <c r="D716" s="230" t="s">
        <v>151</v>
      </c>
      <c r="E716" s="249" t="s">
        <v>80</v>
      </c>
      <c r="F716" s="250" t="s">
        <v>152</v>
      </c>
      <c r="G716" s="248"/>
      <c r="H716" s="251">
        <v>1</v>
      </c>
      <c r="I716" s="252"/>
      <c r="J716" s="248"/>
      <c r="K716" s="248"/>
      <c r="L716" s="253"/>
      <c r="M716" s="254"/>
      <c r="N716" s="255"/>
      <c r="O716" s="255"/>
      <c r="P716" s="255"/>
      <c r="Q716" s="255"/>
      <c r="R716" s="255"/>
      <c r="S716" s="255"/>
      <c r="T716" s="25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7" t="s">
        <v>151</v>
      </c>
      <c r="AU716" s="257" t="s">
        <v>92</v>
      </c>
      <c r="AV716" s="14" t="s">
        <v>153</v>
      </c>
      <c r="AW716" s="14" t="s">
        <v>42</v>
      </c>
      <c r="AX716" s="14" t="s">
        <v>90</v>
      </c>
      <c r="AY716" s="257" t="s">
        <v>139</v>
      </c>
    </row>
    <row r="717" s="2" customFormat="1" ht="14.4" customHeight="1">
      <c r="A717" s="41"/>
      <c r="B717" s="42"/>
      <c r="C717" s="282" t="s">
        <v>1339</v>
      </c>
      <c r="D717" s="282" t="s">
        <v>832</v>
      </c>
      <c r="E717" s="283" t="s">
        <v>1340</v>
      </c>
      <c r="F717" s="284" t="s">
        <v>1341</v>
      </c>
      <c r="G717" s="285" t="s">
        <v>265</v>
      </c>
      <c r="H717" s="286">
        <v>1</v>
      </c>
      <c r="I717" s="287"/>
      <c r="J717" s="288">
        <f>ROUND(I717*H717,2)</f>
        <v>0</v>
      </c>
      <c r="K717" s="284" t="s">
        <v>145</v>
      </c>
      <c r="L717" s="289"/>
      <c r="M717" s="290" t="s">
        <v>80</v>
      </c>
      <c r="N717" s="291" t="s">
        <v>52</v>
      </c>
      <c r="O717" s="87"/>
      <c r="P717" s="226">
        <f>O717*H717</f>
        <v>0</v>
      </c>
      <c r="Q717" s="226">
        <v>0.056599999999999998</v>
      </c>
      <c r="R717" s="226">
        <f>Q717*H717</f>
        <v>0.056599999999999998</v>
      </c>
      <c r="S717" s="226">
        <v>0</v>
      </c>
      <c r="T717" s="227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28" t="s">
        <v>182</v>
      </c>
      <c r="AT717" s="228" t="s">
        <v>832</v>
      </c>
      <c r="AU717" s="228" t="s">
        <v>92</v>
      </c>
      <c r="AY717" s="19" t="s">
        <v>139</v>
      </c>
      <c r="BE717" s="229">
        <f>IF(N717="základní",J717,0)</f>
        <v>0</v>
      </c>
      <c r="BF717" s="229">
        <f>IF(N717="snížená",J717,0)</f>
        <v>0</v>
      </c>
      <c r="BG717" s="229">
        <f>IF(N717="zákl. přenesená",J717,0)</f>
        <v>0</v>
      </c>
      <c r="BH717" s="229">
        <f>IF(N717="sníž. přenesená",J717,0)</f>
        <v>0</v>
      </c>
      <c r="BI717" s="229">
        <f>IF(N717="nulová",J717,0)</f>
        <v>0</v>
      </c>
      <c r="BJ717" s="19" t="s">
        <v>90</v>
      </c>
      <c r="BK717" s="229">
        <f>ROUND(I717*H717,2)</f>
        <v>0</v>
      </c>
      <c r="BL717" s="19" t="s">
        <v>153</v>
      </c>
      <c r="BM717" s="228" t="s">
        <v>1342</v>
      </c>
    </row>
    <row r="718" s="2" customFormat="1">
      <c r="A718" s="41"/>
      <c r="B718" s="42"/>
      <c r="C718" s="43"/>
      <c r="D718" s="230" t="s">
        <v>148</v>
      </c>
      <c r="E718" s="43"/>
      <c r="F718" s="231" t="s">
        <v>1341</v>
      </c>
      <c r="G718" s="43"/>
      <c r="H718" s="43"/>
      <c r="I718" s="232"/>
      <c r="J718" s="43"/>
      <c r="K718" s="43"/>
      <c r="L718" s="47"/>
      <c r="M718" s="233"/>
      <c r="N718" s="234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19" t="s">
        <v>148</v>
      </c>
      <c r="AU718" s="19" t="s">
        <v>92</v>
      </c>
    </row>
    <row r="719" s="2" customFormat="1">
      <c r="A719" s="41"/>
      <c r="B719" s="42"/>
      <c r="C719" s="43"/>
      <c r="D719" s="230" t="s">
        <v>149</v>
      </c>
      <c r="E719" s="43"/>
      <c r="F719" s="235" t="s">
        <v>1343</v>
      </c>
      <c r="G719" s="43"/>
      <c r="H719" s="43"/>
      <c r="I719" s="232"/>
      <c r="J719" s="43"/>
      <c r="K719" s="43"/>
      <c r="L719" s="47"/>
      <c r="M719" s="233"/>
      <c r="N719" s="234"/>
      <c r="O719" s="87"/>
      <c r="P719" s="87"/>
      <c r="Q719" s="87"/>
      <c r="R719" s="87"/>
      <c r="S719" s="87"/>
      <c r="T719" s="88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T719" s="19" t="s">
        <v>149</v>
      </c>
      <c r="AU719" s="19" t="s">
        <v>92</v>
      </c>
    </row>
    <row r="720" s="13" customFormat="1">
      <c r="A720" s="13"/>
      <c r="B720" s="236"/>
      <c r="C720" s="237"/>
      <c r="D720" s="230" t="s">
        <v>151</v>
      </c>
      <c r="E720" s="238" t="s">
        <v>80</v>
      </c>
      <c r="F720" s="239" t="s">
        <v>90</v>
      </c>
      <c r="G720" s="237"/>
      <c r="H720" s="240">
        <v>1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6" t="s">
        <v>151</v>
      </c>
      <c r="AU720" s="246" t="s">
        <v>92</v>
      </c>
      <c r="AV720" s="13" t="s">
        <v>92</v>
      </c>
      <c r="AW720" s="13" t="s">
        <v>42</v>
      </c>
      <c r="AX720" s="13" t="s">
        <v>82</v>
      </c>
      <c r="AY720" s="246" t="s">
        <v>139</v>
      </c>
    </row>
    <row r="721" s="14" customFormat="1">
      <c r="A721" s="14"/>
      <c r="B721" s="247"/>
      <c r="C721" s="248"/>
      <c r="D721" s="230" t="s">
        <v>151</v>
      </c>
      <c r="E721" s="249" t="s">
        <v>80</v>
      </c>
      <c r="F721" s="250" t="s">
        <v>152</v>
      </c>
      <c r="G721" s="248"/>
      <c r="H721" s="251">
        <v>1</v>
      </c>
      <c r="I721" s="252"/>
      <c r="J721" s="248"/>
      <c r="K721" s="248"/>
      <c r="L721" s="253"/>
      <c r="M721" s="254"/>
      <c r="N721" s="255"/>
      <c r="O721" s="255"/>
      <c r="P721" s="255"/>
      <c r="Q721" s="255"/>
      <c r="R721" s="255"/>
      <c r="S721" s="255"/>
      <c r="T721" s="256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7" t="s">
        <v>151</v>
      </c>
      <c r="AU721" s="257" t="s">
        <v>92</v>
      </c>
      <c r="AV721" s="14" t="s">
        <v>153</v>
      </c>
      <c r="AW721" s="14" t="s">
        <v>42</v>
      </c>
      <c r="AX721" s="14" t="s">
        <v>90</v>
      </c>
      <c r="AY721" s="257" t="s">
        <v>139</v>
      </c>
    </row>
    <row r="722" s="2" customFormat="1" ht="14.4" customHeight="1">
      <c r="A722" s="41"/>
      <c r="B722" s="42"/>
      <c r="C722" s="217" t="s">
        <v>1344</v>
      </c>
      <c r="D722" s="217" t="s">
        <v>142</v>
      </c>
      <c r="E722" s="218" t="s">
        <v>1345</v>
      </c>
      <c r="F722" s="219" t="s">
        <v>1346</v>
      </c>
      <c r="G722" s="220" t="s">
        <v>351</v>
      </c>
      <c r="H722" s="221">
        <v>16.850999999999999</v>
      </c>
      <c r="I722" s="222"/>
      <c r="J722" s="223">
        <f>ROUND(I722*H722,2)</f>
        <v>0</v>
      </c>
      <c r="K722" s="219" t="s">
        <v>145</v>
      </c>
      <c r="L722" s="47"/>
      <c r="M722" s="224" t="s">
        <v>80</v>
      </c>
      <c r="N722" s="225" t="s">
        <v>52</v>
      </c>
      <c r="O722" s="87"/>
      <c r="P722" s="226">
        <f>O722*H722</f>
        <v>0</v>
      </c>
      <c r="Q722" s="226">
        <v>0</v>
      </c>
      <c r="R722" s="226">
        <f>Q722*H722</f>
        <v>0</v>
      </c>
      <c r="S722" s="226">
        <v>1.95</v>
      </c>
      <c r="T722" s="227">
        <f>S722*H722</f>
        <v>32.859449999999995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28" t="s">
        <v>153</v>
      </c>
      <c r="AT722" s="228" t="s">
        <v>142</v>
      </c>
      <c r="AU722" s="228" t="s">
        <v>92</v>
      </c>
      <c r="AY722" s="19" t="s">
        <v>139</v>
      </c>
      <c r="BE722" s="229">
        <f>IF(N722="základní",J722,0)</f>
        <v>0</v>
      </c>
      <c r="BF722" s="229">
        <f>IF(N722="snížená",J722,0)</f>
        <v>0</v>
      </c>
      <c r="BG722" s="229">
        <f>IF(N722="zákl. přenesená",J722,0)</f>
        <v>0</v>
      </c>
      <c r="BH722" s="229">
        <f>IF(N722="sníž. přenesená",J722,0)</f>
        <v>0</v>
      </c>
      <c r="BI722" s="229">
        <f>IF(N722="nulová",J722,0)</f>
        <v>0</v>
      </c>
      <c r="BJ722" s="19" t="s">
        <v>90</v>
      </c>
      <c r="BK722" s="229">
        <f>ROUND(I722*H722,2)</f>
        <v>0</v>
      </c>
      <c r="BL722" s="19" t="s">
        <v>153</v>
      </c>
      <c r="BM722" s="228" t="s">
        <v>1347</v>
      </c>
    </row>
    <row r="723" s="2" customFormat="1">
      <c r="A723" s="41"/>
      <c r="B723" s="42"/>
      <c r="C723" s="43"/>
      <c r="D723" s="230" t="s">
        <v>148</v>
      </c>
      <c r="E723" s="43"/>
      <c r="F723" s="231" t="s">
        <v>1348</v>
      </c>
      <c r="G723" s="43"/>
      <c r="H723" s="43"/>
      <c r="I723" s="232"/>
      <c r="J723" s="43"/>
      <c r="K723" s="43"/>
      <c r="L723" s="47"/>
      <c r="M723" s="233"/>
      <c r="N723" s="234"/>
      <c r="O723" s="87"/>
      <c r="P723" s="87"/>
      <c r="Q723" s="87"/>
      <c r="R723" s="87"/>
      <c r="S723" s="87"/>
      <c r="T723" s="88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T723" s="19" t="s">
        <v>148</v>
      </c>
      <c r="AU723" s="19" t="s">
        <v>92</v>
      </c>
    </row>
    <row r="724" s="2" customFormat="1">
      <c r="A724" s="41"/>
      <c r="B724" s="42"/>
      <c r="C724" s="43"/>
      <c r="D724" s="230" t="s">
        <v>149</v>
      </c>
      <c r="E724" s="43"/>
      <c r="F724" s="235" t="s">
        <v>1349</v>
      </c>
      <c r="G724" s="43"/>
      <c r="H724" s="43"/>
      <c r="I724" s="232"/>
      <c r="J724" s="43"/>
      <c r="K724" s="43"/>
      <c r="L724" s="47"/>
      <c r="M724" s="233"/>
      <c r="N724" s="234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19" t="s">
        <v>149</v>
      </c>
      <c r="AU724" s="19" t="s">
        <v>92</v>
      </c>
    </row>
    <row r="725" s="13" customFormat="1">
      <c r="A725" s="13"/>
      <c r="B725" s="236"/>
      <c r="C725" s="237"/>
      <c r="D725" s="230" t="s">
        <v>151</v>
      </c>
      <c r="E725" s="238" t="s">
        <v>80</v>
      </c>
      <c r="F725" s="239" t="s">
        <v>1350</v>
      </c>
      <c r="G725" s="237"/>
      <c r="H725" s="240">
        <v>13.127000000000001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6" t="s">
        <v>151</v>
      </c>
      <c r="AU725" s="246" t="s">
        <v>92</v>
      </c>
      <c r="AV725" s="13" t="s">
        <v>92</v>
      </c>
      <c r="AW725" s="13" t="s">
        <v>42</v>
      </c>
      <c r="AX725" s="13" t="s">
        <v>82</v>
      </c>
      <c r="AY725" s="246" t="s">
        <v>139</v>
      </c>
    </row>
    <row r="726" s="13" customFormat="1">
      <c r="A726" s="13"/>
      <c r="B726" s="236"/>
      <c r="C726" s="237"/>
      <c r="D726" s="230" t="s">
        <v>151</v>
      </c>
      <c r="E726" s="238" t="s">
        <v>80</v>
      </c>
      <c r="F726" s="239" t="s">
        <v>1351</v>
      </c>
      <c r="G726" s="237"/>
      <c r="H726" s="240">
        <v>3.7240000000000002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6" t="s">
        <v>151</v>
      </c>
      <c r="AU726" s="246" t="s">
        <v>92</v>
      </c>
      <c r="AV726" s="13" t="s">
        <v>92</v>
      </c>
      <c r="AW726" s="13" t="s">
        <v>42</v>
      </c>
      <c r="AX726" s="13" t="s">
        <v>82</v>
      </c>
      <c r="AY726" s="246" t="s">
        <v>139</v>
      </c>
    </row>
    <row r="727" s="14" customFormat="1">
      <c r="A727" s="14"/>
      <c r="B727" s="247"/>
      <c r="C727" s="248"/>
      <c r="D727" s="230" t="s">
        <v>151</v>
      </c>
      <c r="E727" s="249" t="s">
        <v>80</v>
      </c>
      <c r="F727" s="250" t="s">
        <v>152</v>
      </c>
      <c r="G727" s="248"/>
      <c r="H727" s="251">
        <v>16.850999999999999</v>
      </c>
      <c r="I727" s="252"/>
      <c r="J727" s="248"/>
      <c r="K727" s="248"/>
      <c r="L727" s="253"/>
      <c r="M727" s="254"/>
      <c r="N727" s="255"/>
      <c r="O727" s="255"/>
      <c r="P727" s="255"/>
      <c r="Q727" s="255"/>
      <c r="R727" s="255"/>
      <c r="S727" s="255"/>
      <c r="T727" s="256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7" t="s">
        <v>151</v>
      </c>
      <c r="AU727" s="257" t="s">
        <v>92</v>
      </c>
      <c r="AV727" s="14" t="s">
        <v>153</v>
      </c>
      <c r="AW727" s="14" t="s">
        <v>42</v>
      </c>
      <c r="AX727" s="14" t="s">
        <v>90</v>
      </c>
      <c r="AY727" s="257" t="s">
        <v>139</v>
      </c>
    </row>
    <row r="728" s="2" customFormat="1" ht="14.4" customHeight="1">
      <c r="A728" s="41"/>
      <c r="B728" s="42"/>
      <c r="C728" s="217" t="s">
        <v>1352</v>
      </c>
      <c r="D728" s="217" t="s">
        <v>142</v>
      </c>
      <c r="E728" s="218" t="s">
        <v>1353</v>
      </c>
      <c r="F728" s="219" t="s">
        <v>1354</v>
      </c>
      <c r="G728" s="220" t="s">
        <v>351</v>
      </c>
      <c r="H728" s="221">
        <v>5.0599999999999996</v>
      </c>
      <c r="I728" s="222"/>
      <c r="J728" s="223">
        <f>ROUND(I728*H728,2)</f>
        <v>0</v>
      </c>
      <c r="K728" s="219" t="s">
        <v>145</v>
      </c>
      <c r="L728" s="47"/>
      <c r="M728" s="224" t="s">
        <v>80</v>
      </c>
      <c r="N728" s="225" t="s">
        <v>52</v>
      </c>
      <c r="O728" s="87"/>
      <c r="P728" s="226">
        <f>O728*H728</f>
        <v>0</v>
      </c>
      <c r="Q728" s="226">
        <v>0</v>
      </c>
      <c r="R728" s="226">
        <f>Q728*H728</f>
        <v>0</v>
      </c>
      <c r="S728" s="226">
        <v>2.3999999999999999</v>
      </c>
      <c r="T728" s="227">
        <f>S728*H728</f>
        <v>12.143999999999998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28" t="s">
        <v>153</v>
      </c>
      <c r="AT728" s="228" t="s">
        <v>142</v>
      </c>
      <c r="AU728" s="228" t="s">
        <v>92</v>
      </c>
      <c r="AY728" s="19" t="s">
        <v>139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19" t="s">
        <v>90</v>
      </c>
      <c r="BK728" s="229">
        <f>ROUND(I728*H728,2)</f>
        <v>0</v>
      </c>
      <c r="BL728" s="19" t="s">
        <v>153</v>
      </c>
      <c r="BM728" s="228" t="s">
        <v>1355</v>
      </c>
    </row>
    <row r="729" s="2" customFormat="1">
      <c r="A729" s="41"/>
      <c r="B729" s="42"/>
      <c r="C729" s="43"/>
      <c r="D729" s="230" t="s">
        <v>148</v>
      </c>
      <c r="E729" s="43"/>
      <c r="F729" s="231" t="s">
        <v>1356</v>
      </c>
      <c r="G729" s="43"/>
      <c r="H729" s="43"/>
      <c r="I729" s="232"/>
      <c r="J729" s="43"/>
      <c r="K729" s="43"/>
      <c r="L729" s="47"/>
      <c r="M729" s="233"/>
      <c r="N729" s="234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19" t="s">
        <v>148</v>
      </c>
      <c r="AU729" s="19" t="s">
        <v>92</v>
      </c>
    </row>
    <row r="730" s="2" customFormat="1">
      <c r="A730" s="41"/>
      <c r="B730" s="42"/>
      <c r="C730" s="43"/>
      <c r="D730" s="230" t="s">
        <v>149</v>
      </c>
      <c r="E730" s="43"/>
      <c r="F730" s="235" t="s">
        <v>1357</v>
      </c>
      <c r="G730" s="43"/>
      <c r="H730" s="43"/>
      <c r="I730" s="232"/>
      <c r="J730" s="43"/>
      <c r="K730" s="43"/>
      <c r="L730" s="47"/>
      <c r="M730" s="233"/>
      <c r="N730" s="234"/>
      <c r="O730" s="87"/>
      <c r="P730" s="87"/>
      <c r="Q730" s="87"/>
      <c r="R730" s="87"/>
      <c r="S730" s="87"/>
      <c r="T730" s="88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T730" s="19" t="s">
        <v>149</v>
      </c>
      <c r="AU730" s="19" t="s">
        <v>92</v>
      </c>
    </row>
    <row r="731" s="13" customFormat="1">
      <c r="A731" s="13"/>
      <c r="B731" s="236"/>
      <c r="C731" s="237"/>
      <c r="D731" s="230" t="s">
        <v>151</v>
      </c>
      <c r="E731" s="238" t="s">
        <v>80</v>
      </c>
      <c r="F731" s="239" t="s">
        <v>1358</v>
      </c>
      <c r="G731" s="237"/>
      <c r="H731" s="240">
        <v>5.0599999999999996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6" t="s">
        <v>151</v>
      </c>
      <c r="AU731" s="246" t="s">
        <v>92</v>
      </c>
      <c r="AV731" s="13" t="s">
        <v>92</v>
      </c>
      <c r="AW731" s="13" t="s">
        <v>42</v>
      </c>
      <c r="AX731" s="13" t="s">
        <v>82</v>
      </c>
      <c r="AY731" s="246" t="s">
        <v>139</v>
      </c>
    </row>
    <row r="732" s="14" customFormat="1">
      <c r="A732" s="14"/>
      <c r="B732" s="247"/>
      <c r="C732" s="248"/>
      <c r="D732" s="230" t="s">
        <v>151</v>
      </c>
      <c r="E732" s="249" t="s">
        <v>80</v>
      </c>
      <c r="F732" s="250" t="s">
        <v>152</v>
      </c>
      <c r="G732" s="248"/>
      <c r="H732" s="251">
        <v>5.0599999999999996</v>
      </c>
      <c r="I732" s="252"/>
      <c r="J732" s="248"/>
      <c r="K732" s="248"/>
      <c r="L732" s="253"/>
      <c r="M732" s="254"/>
      <c r="N732" s="255"/>
      <c r="O732" s="255"/>
      <c r="P732" s="255"/>
      <c r="Q732" s="255"/>
      <c r="R732" s="255"/>
      <c r="S732" s="255"/>
      <c r="T732" s="25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7" t="s">
        <v>151</v>
      </c>
      <c r="AU732" s="257" t="s">
        <v>92</v>
      </c>
      <c r="AV732" s="14" t="s">
        <v>153</v>
      </c>
      <c r="AW732" s="14" t="s">
        <v>42</v>
      </c>
      <c r="AX732" s="14" t="s">
        <v>90</v>
      </c>
      <c r="AY732" s="257" t="s">
        <v>139</v>
      </c>
    </row>
    <row r="733" s="2" customFormat="1" ht="14.4" customHeight="1">
      <c r="A733" s="41"/>
      <c r="B733" s="42"/>
      <c r="C733" s="217" t="s">
        <v>1359</v>
      </c>
      <c r="D733" s="217" t="s">
        <v>142</v>
      </c>
      <c r="E733" s="218" t="s">
        <v>1360</v>
      </c>
      <c r="F733" s="219" t="s">
        <v>1361</v>
      </c>
      <c r="G733" s="220" t="s">
        <v>396</v>
      </c>
      <c r="H733" s="221">
        <v>7.7999999999999998</v>
      </c>
      <c r="I733" s="222"/>
      <c r="J733" s="223">
        <f>ROUND(I733*H733,2)</f>
        <v>0</v>
      </c>
      <c r="K733" s="219" t="s">
        <v>145</v>
      </c>
      <c r="L733" s="47"/>
      <c r="M733" s="224" t="s">
        <v>80</v>
      </c>
      <c r="N733" s="225" t="s">
        <v>52</v>
      </c>
      <c r="O733" s="87"/>
      <c r="P733" s="226">
        <f>O733*H733</f>
        <v>0</v>
      </c>
      <c r="Q733" s="226">
        <v>0</v>
      </c>
      <c r="R733" s="226">
        <f>Q733*H733</f>
        <v>0</v>
      </c>
      <c r="S733" s="226">
        <v>0.070000000000000007</v>
      </c>
      <c r="T733" s="227">
        <f>S733*H733</f>
        <v>0.54600000000000004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28" t="s">
        <v>153</v>
      </c>
      <c r="AT733" s="228" t="s">
        <v>142</v>
      </c>
      <c r="AU733" s="228" t="s">
        <v>92</v>
      </c>
      <c r="AY733" s="19" t="s">
        <v>139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19" t="s">
        <v>90</v>
      </c>
      <c r="BK733" s="229">
        <f>ROUND(I733*H733,2)</f>
        <v>0</v>
      </c>
      <c r="BL733" s="19" t="s">
        <v>153</v>
      </c>
      <c r="BM733" s="228" t="s">
        <v>1362</v>
      </c>
    </row>
    <row r="734" s="2" customFormat="1">
      <c r="A734" s="41"/>
      <c r="B734" s="42"/>
      <c r="C734" s="43"/>
      <c r="D734" s="230" t="s">
        <v>148</v>
      </c>
      <c r="E734" s="43"/>
      <c r="F734" s="231" t="s">
        <v>1361</v>
      </c>
      <c r="G734" s="43"/>
      <c r="H734" s="43"/>
      <c r="I734" s="232"/>
      <c r="J734" s="43"/>
      <c r="K734" s="43"/>
      <c r="L734" s="47"/>
      <c r="M734" s="233"/>
      <c r="N734" s="234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T734" s="19" t="s">
        <v>148</v>
      </c>
      <c r="AU734" s="19" t="s">
        <v>92</v>
      </c>
    </row>
    <row r="735" s="2" customFormat="1">
      <c r="A735" s="41"/>
      <c r="B735" s="42"/>
      <c r="C735" s="43"/>
      <c r="D735" s="230" t="s">
        <v>149</v>
      </c>
      <c r="E735" s="43"/>
      <c r="F735" s="235" t="s">
        <v>1363</v>
      </c>
      <c r="G735" s="43"/>
      <c r="H735" s="43"/>
      <c r="I735" s="232"/>
      <c r="J735" s="43"/>
      <c r="K735" s="43"/>
      <c r="L735" s="47"/>
      <c r="M735" s="233"/>
      <c r="N735" s="234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19" t="s">
        <v>149</v>
      </c>
      <c r="AU735" s="19" t="s">
        <v>92</v>
      </c>
    </row>
    <row r="736" s="13" customFormat="1">
      <c r="A736" s="13"/>
      <c r="B736" s="236"/>
      <c r="C736" s="237"/>
      <c r="D736" s="230" t="s">
        <v>151</v>
      </c>
      <c r="E736" s="238" t="s">
        <v>80</v>
      </c>
      <c r="F736" s="239" t="s">
        <v>1364</v>
      </c>
      <c r="G736" s="237"/>
      <c r="H736" s="240">
        <v>7.7999999999999998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6" t="s">
        <v>151</v>
      </c>
      <c r="AU736" s="246" t="s">
        <v>92</v>
      </c>
      <c r="AV736" s="13" t="s">
        <v>92</v>
      </c>
      <c r="AW736" s="13" t="s">
        <v>42</v>
      </c>
      <c r="AX736" s="13" t="s">
        <v>82</v>
      </c>
      <c r="AY736" s="246" t="s">
        <v>139</v>
      </c>
    </row>
    <row r="737" s="14" customFormat="1">
      <c r="A737" s="14"/>
      <c r="B737" s="247"/>
      <c r="C737" s="248"/>
      <c r="D737" s="230" t="s">
        <v>151</v>
      </c>
      <c r="E737" s="249" t="s">
        <v>80</v>
      </c>
      <c r="F737" s="250" t="s">
        <v>152</v>
      </c>
      <c r="G737" s="248"/>
      <c r="H737" s="251">
        <v>7.7999999999999998</v>
      </c>
      <c r="I737" s="252"/>
      <c r="J737" s="248"/>
      <c r="K737" s="248"/>
      <c r="L737" s="253"/>
      <c r="M737" s="254"/>
      <c r="N737" s="255"/>
      <c r="O737" s="255"/>
      <c r="P737" s="255"/>
      <c r="Q737" s="255"/>
      <c r="R737" s="255"/>
      <c r="S737" s="255"/>
      <c r="T737" s="25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7" t="s">
        <v>151</v>
      </c>
      <c r="AU737" s="257" t="s">
        <v>92</v>
      </c>
      <c r="AV737" s="14" t="s">
        <v>153</v>
      </c>
      <c r="AW737" s="14" t="s">
        <v>42</v>
      </c>
      <c r="AX737" s="14" t="s">
        <v>90</v>
      </c>
      <c r="AY737" s="257" t="s">
        <v>139</v>
      </c>
    </row>
    <row r="738" s="2" customFormat="1" ht="14.4" customHeight="1">
      <c r="A738" s="41"/>
      <c r="B738" s="42"/>
      <c r="C738" s="217" t="s">
        <v>1365</v>
      </c>
      <c r="D738" s="217" t="s">
        <v>142</v>
      </c>
      <c r="E738" s="218" t="s">
        <v>411</v>
      </c>
      <c r="F738" s="219" t="s">
        <v>412</v>
      </c>
      <c r="G738" s="220" t="s">
        <v>351</v>
      </c>
      <c r="H738" s="221">
        <v>16.359000000000002</v>
      </c>
      <c r="I738" s="222"/>
      <c r="J738" s="223">
        <f>ROUND(I738*H738,2)</f>
        <v>0</v>
      </c>
      <c r="K738" s="219" t="s">
        <v>145</v>
      </c>
      <c r="L738" s="47"/>
      <c r="M738" s="224" t="s">
        <v>80</v>
      </c>
      <c r="N738" s="225" t="s">
        <v>52</v>
      </c>
      <c r="O738" s="87"/>
      <c r="P738" s="226">
        <f>O738*H738</f>
        <v>0</v>
      </c>
      <c r="Q738" s="226">
        <v>0.12171</v>
      </c>
      <c r="R738" s="226">
        <f>Q738*H738</f>
        <v>1.9910538900000001</v>
      </c>
      <c r="S738" s="226">
        <v>2.3999999999999999</v>
      </c>
      <c r="T738" s="227">
        <f>S738*H738</f>
        <v>39.261600000000001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28" t="s">
        <v>153</v>
      </c>
      <c r="AT738" s="228" t="s">
        <v>142</v>
      </c>
      <c r="AU738" s="228" t="s">
        <v>92</v>
      </c>
      <c r="AY738" s="19" t="s">
        <v>139</v>
      </c>
      <c r="BE738" s="229">
        <f>IF(N738="základní",J738,0)</f>
        <v>0</v>
      </c>
      <c r="BF738" s="229">
        <f>IF(N738="snížená",J738,0)</f>
        <v>0</v>
      </c>
      <c r="BG738" s="229">
        <f>IF(N738="zákl. přenesená",J738,0)</f>
        <v>0</v>
      </c>
      <c r="BH738" s="229">
        <f>IF(N738="sníž. přenesená",J738,0)</f>
        <v>0</v>
      </c>
      <c r="BI738" s="229">
        <f>IF(N738="nulová",J738,0)</f>
        <v>0</v>
      </c>
      <c r="BJ738" s="19" t="s">
        <v>90</v>
      </c>
      <c r="BK738" s="229">
        <f>ROUND(I738*H738,2)</f>
        <v>0</v>
      </c>
      <c r="BL738" s="19" t="s">
        <v>153</v>
      </c>
      <c r="BM738" s="228" t="s">
        <v>1366</v>
      </c>
    </row>
    <row r="739" s="2" customFormat="1">
      <c r="A739" s="41"/>
      <c r="B739" s="42"/>
      <c r="C739" s="43"/>
      <c r="D739" s="230" t="s">
        <v>148</v>
      </c>
      <c r="E739" s="43"/>
      <c r="F739" s="231" t="s">
        <v>414</v>
      </c>
      <c r="G739" s="43"/>
      <c r="H739" s="43"/>
      <c r="I739" s="232"/>
      <c r="J739" s="43"/>
      <c r="K739" s="43"/>
      <c r="L739" s="47"/>
      <c r="M739" s="233"/>
      <c r="N739" s="234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19" t="s">
        <v>148</v>
      </c>
      <c r="AU739" s="19" t="s">
        <v>92</v>
      </c>
    </row>
    <row r="740" s="2" customFormat="1">
      <c r="A740" s="41"/>
      <c r="B740" s="42"/>
      <c r="C740" s="43"/>
      <c r="D740" s="230" t="s">
        <v>149</v>
      </c>
      <c r="E740" s="43"/>
      <c r="F740" s="235" t="s">
        <v>1367</v>
      </c>
      <c r="G740" s="43"/>
      <c r="H740" s="43"/>
      <c r="I740" s="232"/>
      <c r="J740" s="43"/>
      <c r="K740" s="43"/>
      <c r="L740" s="47"/>
      <c r="M740" s="233"/>
      <c r="N740" s="234"/>
      <c r="O740" s="87"/>
      <c r="P740" s="87"/>
      <c r="Q740" s="87"/>
      <c r="R740" s="87"/>
      <c r="S740" s="87"/>
      <c r="T740" s="88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T740" s="19" t="s">
        <v>149</v>
      </c>
      <c r="AU740" s="19" t="s">
        <v>92</v>
      </c>
    </row>
    <row r="741" s="15" customFormat="1">
      <c r="A741" s="15"/>
      <c r="B741" s="261"/>
      <c r="C741" s="262"/>
      <c r="D741" s="230" t="s">
        <v>151</v>
      </c>
      <c r="E741" s="263" t="s">
        <v>80</v>
      </c>
      <c r="F741" s="264" t="s">
        <v>1368</v>
      </c>
      <c r="G741" s="262"/>
      <c r="H741" s="263" t="s">
        <v>80</v>
      </c>
      <c r="I741" s="265"/>
      <c r="J741" s="262"/>
      <c r="K741" s="262"/>
      <c r="L741" s="266"/>
      <c r="M741" s="267"/>
      <c r="N741" s="268"/>
      <c r="O741" s="268"/>
      <c r="P741" s="268"/>
      <c r="Q741" s="268"/>
      <c r="R741" s="268"/>
      <c r="S741" s="268"/>
      <c r="T741" s="269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70" t="s">
        <v>151</v>
      </c>
      <c r="AU741" s="270" t="s">
        <v>92</v>
      </c>
      <c r="AV741" s="15" t="s">
        <v>90</v>
      </c>
      <c r="AW741" s="15" t="s">
        <v>42</v>
      </c>
      <c r="AX741" s="15" t="s">
        <v>82</v>
      </c>
      <c r="AY741" s="270" t="s">
        <v>139</v>
      </c>
    </row>
    <row r="742" s="13" customFormat="1">
      <c r="A742" s="13"/>
      <c r="B742" s="236"/>
      <c r="C742" s="237"/>
      <c r="D742" s="230" t="s">
        <v>151</v>
      </c>
      <c r="E742" s="238" t="s">
        <v>80</v>
      </c>
      <c r="F742" s="239" t="s">
        <v>1369</v>
      </c>
      <c r="G742" s="237"/>
      <c r="H742" s="240">
        <v>16.359000000000002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6" t="s">
        <v>151</v>
      </c>
      <c r="AU742" s="246" t="s">
        <v>92</v>
      </c>
      <c r="AV742" s="13" t="s">
        <v>92</v>
      </c>
      <c r="AW742" s="13" t="s">
        <v>42</v>
      </c>
      <c r="AX742" s="13" t="s">
        <v>82</v>
      </c>
      <c r="AY742" s="246" t="s">
        <v>139</v>
      </c>
    </row>
    <row r="743" s="14" customFormat="1">
      <c r="A743" s="14"/>
      <c r="B743" s="247"/>
      <c r="C743" s="248"/>
      <c r="D743" s="230" t="s">
        <v>151</v>
      </c>
      <c r="E743" s="249" t="s">
        <v>80</v>
      </c>
      <c r="F743" s="250" t="s">
        <v>152</v>
      </c>
      <c r="G743" s="248"/>
      <c r="H743" s="251">
        <v>16.359000000000002</v>
      </c>
      <c r="I743" s="252"/>
      <c r="J743" s="248"/>
      <c r="K743" s="248"/>
      <c r="L743" s="253"/>
      <c r="M743" s="254"/>
      <c r="N743" s="255"/>
      <c r="O743" s="255"/>
      <c r="P743" s="255"/>
      <c r="Q743" s="255"/>
      <c r="R743" s="255"/>
      <c r="S743" s="255"/>
      <c r="T743" s="25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7" t="s">
        <v>151</v>
      </c>
      <c r="AU743" s="257" t="s">
        <v>92</v>
      </c>
      <c r="AV743" s="14" t="s">
        <v>153</v>
      </c>
      <c r="AW743" s="14" t="s">
        <v>42</v>
      </c>
      <c r="AX743" s="14" t="s">
        <v>90</v>
      </c>
      <c r="AY743" s="257" t="s">
        <v>139</v>
      </c>
    </row>
    <row r="744" s="2" customFormat="1" ht="14.4" customHeight="1">
      <c r="A744" s="41"/>
      <c r="B744" s="42"/>
      <c r="C744" s="217" t="s">
        <v>1370</v>
      </c>
      <c r="D744" s="217" t="s">
        <v>142</v>
      </c>
      <c r="E744" s="218" t="s">
        <v>1371</v>
      </c>
      <c r="F744" s="219" t="s">
        <v>1372</v>
      </c>
      <c r="G744" s="220" t="s">
        <v>396</v>
      </c>
      <c r="H744" s="221">
        <v>3</v>
      </c>
      <c r="I744" s="222"/>
      <c r="J744" s="223">
        <f>ROUND(I744*H744,2)</f>
        <v>0</v>
      </c>
      <c r="K744" s="219" t="s">
        <v>145</v>
      </c>
      <c r="L744" s="47"/>
      <c r="M744" s="224" t="s">
        <v>80</v>
      </c>
      <c r="N744" s="225" t="s">
        <v>52</v>
      </c>
      <c r="O744" s="87"/>
      <c r="P744" s="226">
        <f>O744*H744</f>
        <v>0</v>
      </c>
      <c r="Q744" s="226">
        <v>0</v>
      </c>
      <c r="R744" s="226">
        <f>Q744*H744</f>
        <v>0</v>
      </c>
      <c r="S744" s="226">
        <v>0.0089999999999999993</v>
      </c>
      <c r="T744" s="227">
        <f>S744*H744</f>
        <v>0.026999999999999996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28" t="s">
        <v>153</v>
      </c>
      <c r="AT744" s="228" t="s">
        <v>142</v>
      </c>
      <c r="AU744" s="228" t="s">
        <v>92</v>
      </c>
      <c r="AY744" s="19" t="s">
        <v>139</v>
      </c>
      <c r="BE744" s="229">
        <f>IF(N744="základní",J744,0)</f>
        <v>0</v>
      </c>
      <c r="BF744" s="229">
        <f>IF(N744="snížená",J744,0)</f>
        <v>0</v>
      </c>
      <c r="BG744" s="229">
        <f>IF(N744="zákl. přenesená",J744,0)</f>
        <v>0</v>
      </c>
      <c r="BH744" s="229">
        <f>IF(N744="sníž. přenesená",J744,0)</f>
        <v>0</v>
      </c>
      <c r="BI744" s="229">
        <f>IF(N744="nulová",J744,0)</f>
        <v>0</v>
      </c>
      <c r="BJ744" s="19" t="s">
        <v>90</v>
      </c>
      <c r="BK744" s="229">
        <f>ROUND(I744*H744,2)</f>
        <v>0</v>
      </c>
      <c r="BL744" s="19" t="s">
        <v>153</v>
      </c>
      <c r="BM744" s="228" t="s">
        <v>1373</v>
      </c>
    </row>
    <row r="745" s="2" customFormat="1">
      <c r="A745" s="41"/>
      <c r="B745" s="42"/>
      <c r="C745" s="43"/>
      <c r="D745" s="230" t="s">
        <v>148</v>
      </c>
      <c r="E745" s="43"/>
      <c r="F745" s="231" t="s">
        <v>1374</v>
      </c>
      <c r="G745" s="43"/>
      <c r="H745" s="43"/>
      <c r="I745" s="232"/>
      <c r="J745" s="43"/>
      <c r="K745" s="43"/>
      <c r="L745" s="47"/>
      <c r="M745" s="233"/>
      <c r="N745" s="234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19" t="s">
        <v>148</v>
      </c>
      <c r="AU745" s="19" t="s">
        <v>92</v>
      </c>
    </row>
    <row r="746" s="2" customFormat="1">
      <c r="A746" s="41"/>
      <c r="B746" s="42"/>
      <c r="C746" s="43"/>
      <c r="D746" s="230" t="s">
        <v>149</v>
      </c>
      <c r="E746" s="43"/>
      <c r="F746" s="235" t="s">
        <v>841</v>
      </c>
      <c r="G746" s="43"/>
      <c r="H746" s="43"/>
      <c r="I746" s="232"/>
      <c r="J746" s="43"/>
      <c r="K746" s="43"/>
      <c r="L746" s="47"/>
      <c r="M746" s="233"/>
      <c r="N746" s="23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19" t="s">
        <v>149</v>
      </c>
      <c r="AU746" s="19" t="s">
        <v>92</v>
      </c>
    </row>
    <row r="747" s="13" customFormat="1">
      <c r="A747" s="13"/>
      <c r="B747" s="236"/>
      <c r="C747" s="237"/>
      <c r="D747" s="230" t="s">
        <v>151</v>
      </c>
      <c r="E747" s="238" t="s">
        <v>80</v>
      </c>
      <c r="F747" s="239" t="s">
        <v>1375</v>
      </c>
      <c r="G747" s="237"/>
      <c r="H747" s="240">
        <v>3</v>
      </c>
      <c r="I747" s="241"/>
      <c r="J747" s="237"/>
      <c r="K747" s="237"/>
      <c r="L747" s="242"/>
      <c r="M747" s="243"/>
      <c r="N747" s="244"/>
      <c r="O747" s="244"/>
      <c r="P747" s="244"/>
      <c r="Q747" s="244"/>
      <c r="R747" s="244"/>
      <c r="S747" s="244"/>
      <c r="T747" s="245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6" t="s">
        <v>151</v>
      </c>
      <c r="AU747" s="246" t="s">
        <v>92</v>
      </c>
      <c r="AV747" s="13" t="s">
        <v>92</v>
      </c>
      <c r="AW747" s="13" t="s">
        <v>42</v>
      </c>
      <c r="AX747" s="13" t="s">
        <v>82</v>
      </c>
      <c r="AY747" s="246" t="s">
        <v>139</v>
      </c>
    </row>
    <row r="748" s="14" customFormat="1">
      <c r="A748" s="14"/>
      <c r="B748" s="247"/>
      <c r="C748" s="248"/>
      <c r="D748" s="230" t="s">
        <v>151</v>
      </c>
      <c r="E748" s="249" t="s">
        <v>80</v>
      </c>
      <c r="F748" s="250" t="s">
        <v>152</v>
      </c>
      <c r="G748" s="248"/>
      <c r="H748" s="251">
        <v>3</v>
      </c>
      <c r="I748" s="252"/>
      <c r="J748" s="248"/>
      <c r="K748" s="248"/>
      <c r="L748" s="253"/>
      <c r="M748" s="254"/>
      <c r="N748" s="255"/>
      <c r="O748" s="255"/>
      <c r="P748" s="255"/>
      <c r="Q748" s="255"/>
      <c r="R748" s="255"/>
      <c r="S748" s="255"/>
      <c r="T748" s="25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7" t="s">
        <v>151</v>
      </c>
      <c r="AU748" s="257" t="s">
        <v>92</v>
      </c>
      <c r="AV748" s="14" t="s">
        <v>153</v>
      </c>
      <c r="AW748" s="14" t="s">
        <v>42</v>
      </c>
      <c r="AX748" s="14" t="s">
        <v>90</v>
      </c>
      <c r="AY748" s="257" t="s">
        <v>139</v>
      </c>
    </row>
    <row r="749" s="2" customFormat="1" ht="14.4" customHeight="1">
      <c r="A749" s="41"/>
      <c r="B749" s="42"/>
      <c r="C749" s="217" t="s">
        <v>1376</v>
      </c>
      <c r="D749" s="217" t="s">
        <v>142</v>
      </c>
      <c r="E749" s="218" t="s">
        <v>1377</v>
      </c>
      <c r="F749" s="219" t="s">
        <v>1378</v>
      </c>
      <c r="G749" s="220" t="s">
        <v>265</v>
      </c>
      <c r="H749" s="221">
        <v>6</v>
      </c>
      <c r="I749" s="222"/>
      <c r="J749" s="223">
        <f>ROUND(I749*H749,2)</f>
        <v>0</v>
      </c>
      <c r="K749" s="219" t="s">
        <v>145</v>
      </c>
      <c r="L749" s="47"/>
      <c r="M749" s="224" t="s">
        <v>80</v>
      </c>
      <c r="N749" s="225" t="s">
        <v>52</v>
      </c>
      <c r="O749" s="87"/>
      <c r="P749" s="226">
        <f>O749*H749</f>
        <v>0</v>
      </c>
      <c r="Q749" s="226">
        <v>0</v>
      </c>
      <c r="R749" s="226">
        <f>Q749*H749</f>
        <v>0</v>
      </c>
      <c r="S749" s="226">
        <v>0.48199999999999998</v>
      </c>
      <c r="T749" s="227">
        <f>S749*H749</f>
        <v>2.8919999999999999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28" t="s">
        <v>153</v>
      </c>
      <c r="AT749" s="228" t="s">
        <v>142</v>
      </c>
      <c r="AU749" s="228" t="s">
        <v>92</v>
      </c>
      <c r="AY749" s="19" t="s">
        <v>139</v>
      </c>
      <c r="BE749" s="229">
        <f>IF(N749="základní",J749,0)</f>
        <v>0</v>
      </c>
      <c r="BF749" s="229">
        <f>IF(N749="snížená",J749,0)</f>
        <v>0</v>
      </c>
      <c r="BG749" s="229">
        <f>IF(N749="zákl. přenesená",J749,0)</f>
        <v>0</v>
      </c>
      <c r="BH749" s="229">
        <f>IF(N749="sníž. přenesená",J749,0)</f>
        <v>0</v>
      </c>
      <c r="BI749" s="229">
        <f>IF(N749="nulová",J749,0)</f>
        <v>0</v>
      </c>
      <c r="BJ749" s="19" t="s">
        <v>90</v>
      </c>
      <c r="BK749" s="229">
        <f>ROUND(I749*H749,2)</f>
        <v>0</v>
      </c>
      <c r="BL749" s="19" t="s">
        <v>153</v>
      </c>
      <c r="BM749" s="228" t="s">
        <v>1379</v>
      </c>
    </row>
    <row r="750" s="2" customFormat="1">
      <c r="A750" s="41"/>
      <c r="B750" s="42"/>
      <c r="C750" s="43"/>
      <c r="D750" s="230" t="s">
        <v>148</v>
      </c>
      <c r="E750" s="43"/>
      <c r="F750" s="231" t="s">
        <v>1380</v>
      </c>
      <c r="G750" s="43"/>
      <c r="H750" s="43"/>
      <c r="I750" s="232"/>
      <c r="J750" s="43"/>
      <c r="K750" s="43"/>
      <c r="L750" s="47"/>
      <c r="M750" s="233"/>
      <c r="N750" s="234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19" t="s">
        <v>148</v>
      </c>
      <c r="AU750" s="19" t="s">
        <v>92</v>
      </c>
    </row>
    <row r="751" s="13" customFormat="1">
      <c r="A751" s="13"/>
      <c r="B751" s="236"/>
      <c r="C751" s="237"/>
      <c r="D751" s="230" t="s">
        <v>151</v>
      </c>
      <c r="E751" s="238" t="s">
        <v>80</v>
      </c>
      <c r="F751" s="239" t="s">
        <v>1381</v>
      </c>
      <c r="G751" s="237"/>
      <c r="H751" s="240">
        <v>6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6" t="s">
        <v>151</v>
      </c>
      <c r="AU751" s="246" t="s">
        <v>92</v>
      </c>
      <c r="AV751" s="13" t="s">
        <v>92</v>
      </c>
      <c r="AW751" s="13" t="s">
        <v>42</v>
      </c>
      <c r="AX751" s="13" t="s">
        <v>82</v>
      </c>
      <c r="AY751" s="246" t="s">
        <v>139</v>
      </c>
    </row>
    <row r="752" s="14" customFormat="1">
      <c r="A752" s="14"/>
      <c r="B752" s="247"/>
      <c r="C752" s="248"/>
      <c r="D752" s="230" t="s">
        <v>151</v>
      </c>
      <c r="E752" s="249" t="s">
        <v>80</v>
      </c>
      <c r="F752" s="250" t="s">
        <v>152</v>
      </c>
      <c r="G752" s="248"/>
      <c r="H752" s="251">
        <v>6</v>
      </c>
      <c r="I752" s="252"/>
      <c r="J752" s="248"/>
      <c r="K752" s="248"/>
      <c r="L752" s="253"/>
      <c r="M752" s="254"/>
      <c r="N752" s="255"/>
      <c r="O752" s="255"/>
      <c r="P752" s="255"/>
      <c r="Q752" s="255"/>
      <c r="R752" s="255"/>
      <c r="S752" s="255"/>
      <c r="T752" s="25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7" t="s">
        <v>151</v>
      </c>
      <c r="AU752" s="257" t="s">
        <v>92</v>
      </c>
      <c r="AV752" s="14" t="s">
        <v>153</v>
      </c>
      <c r="AW752" s="14" t="s">
        <v>42</v>
      </c>
      <c r="AX752" s="14" t="s">
        <v>90</v>
      </c>
      <c r="AY752" s="257" t="s">
        <v>139</v>
      </c>
    </row>
    <row r="753" s="2" customFormat="1" ht="14.4" customHeight="1">
      <c r="A753" s="41"/>
      <c r="B753" s="42"/>
      <c r="C753" s="217" t="s">
        <v>1382</v>
      </c>
      <c r="D753" s="217" t="s">
        <v>142</v>
      </c>
      <c r="E753" s="218" t="s">
        <v>1383</v>
      </c>
      <c r="F753" s="219" t="s">
        <v>1384</v>
      </c>
      <c r="G753" s="220" t="s">
        <v>396</v>
      </c>
      <c r="H753" s="221">
        <v>46</v>
      </c>
      <c r="I753" s="222"/>
      <c r="J753" s="223">
        <f>ROUND(I753*H753,2)</f>
        <v>0</v>
      </c>
      <c r="K753" s="219" t="s">
        <v>145</v>
      </c>
      <c r="L753" s="47"/>
      <c r="M753" s="224" t="s">
        <v>80</v>
      </c>
      <c r="N753" s="225" t="s">
        <v>52</v>
      </c>
      <c r="O753" s="87"/>
      <c r="P753" s="226">
        <f>O753*H753</f>
        <v>0</v>
      </c>
      <c r="Q753" s="226">
        <v>0</v>
      </c>
      <c r="R753" s="226">
        <f>Q753*H753</f>
        <v>0</v>
      </c>
      <c r="S753" s="226">
        <v>0.035000000000000003</v>
      </c>
      <c r="T753" s="227">
        <f>S753*H753</f>
        <v>1.6100000000000001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28" t="s">
        <v>153</v>
      </c>
      <c r="AT753" s="228" t="s">
        <v>142</v>
      </c>
      <c r="AU753" s="228" t="s">
        <v>92</v>
      </c>
      <c r="AY753" s="19" t="s">
        <v>139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19" t="s">
        <v>90</v>
      </c>
      <c r="BK753" s="229">
        <f>ROUND(I753*H753,2)</f>
        <v>0</v>
      </c>
      <c r="BL753" s="19" t="s">
        <v>153</v>
      </c>
      <c r="BM753" s="228" t="s">
        <v>1385</v>
      </c>
    </row>
    <row r="754" s="2" customFormat="1">
      <c r="A754" s="41"/>
      <c r="B754" s="42"/>
      <c r="C754" s="43"/>
      <c r="D754" s="230" t="s">
        <v>148</v>
      </c>
      <c r="E754" s="43"/>
      <c r="F754" s="231" t="s">
        <v>1386</v>
      </c>
      <c r="G754" s="43"/>
      <c r="H754" s="43"/>
      <c r="I754" s="232"/>
      <c r="J754" s="43"/>
      <c r="K754" s="43"/>
      <c r="L754" s="47"/>
      <c r="M754" s="233"/>
      <c r="N754" s="23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19" t="s">
        <v>148</v>
      </c>
      <c r="AU754" s="19" t="s">
        <v>92</v>
      </c>
    </row>
    <row r="755" s="2" customFormat="1">
      <c r="A755" s="41"/>
      <c r="B755" s="42"/>
      <c r="C755" s="43"/>
      <c r="D755" s="230" t="s">
        <v>149</v>
      </c>
      <c r="E755" s="43"/>
      <c r="F755" s="235" t="s">
        <v>1387</v>
      </c>
      <c r="G755" s="43"/>
      <c r="H755" s="43"/>
      <c r="I755" s="232"/>
      <c r="J755" s="43"/>
      <c r="K755" s="43"/>
      <c r="L755" s="47"/>
      <c r="M755" s="233"/>
      <c r="N755" s="234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19" t="s">
        <v>149</v>
      </c>
      <c r="AU755" s="19" t="s">
        <v>92</v>
      </c>
    </row>
    <row r="756" s="13" customFormat="1">
      <c r="A756" s="13"/>
      <c r="B756" s="236"/>
      <c r="C756" s="237"/>
      <c r="D756" s="230" t="s">
        <v>151</v>
      </c>
      <c r="E756" s="238" t="s">
        <v>80</v>
      </c>
      <c r="F756" s="239" t="s">
        <v>1252</v>
      </c>
      <c r="G756" s="237"/>
      <c r="H756" s="240">
        <v>46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6" t="s">
        <v>151</v>
      </c>
      <c r="AU756" s="246" t="s">
        <v>92</v>
      </c>
      <c r="AV756" s="13" t="s">
        <v>92</v>
      </c>
      <c r="AW756" s="13" t="s">
        <v>42</v>
      </c>
      <c r="AX756" s="13" t="s">
        <v>82</v>
      </c>
      <c r="AY756" s="246" t="s">
        <v>139</v>
      </c>
    </row>
    <row r="757" s="14" customFormat="1">
      <c r="A757" s="14"/>
      <c r="B757" s="247"/>
      <c r="C757" s="248"/>
      <c r="D757" s="230" t="s">
        <v>151</v>
      </c>
      <c r="E757" s="249" t="s">
        <v>80</v>
      </c>
      <c r="F757" s="250" t="s">
        <v>152</v>
      </c>
      <c r="G757" s="248"/>
      <c r="H757" s="251">
        <v>46</v>
      </c>
      <c r="I757" s="252"/>
      <c r="J757" s="248"/>
      <c r="K757" s="248"/>
      <c r="L757" s="253"/>
      <c r="M757" s="254"/>
      <c r="N757" s="255"/>
      <c r="O757" s="255"/>
      <c r="P757" s="255"/>
      <c r="Q757" s="255"/>
      <c r="R757" s="255"/>
      <c r="S757" s="255"/>
      <c r="T757" s="25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7" t="s">
        <v>151</v>
      </c>
      <c r="AU757" s="257" t="s">
        <v>92</v>
      </c>
      <c r="AV757" s="14" t="s">
        <v>153</v>
      </c>
      <c r="AW757" s="14" t="s">
        <v>42</v>
      </c>
      <c r="AX757" s="14" t="s">
        <v>90</v>
      </c>
      <c r="AY757" s="257" t="s">
        <v>139</v>
      </c>
    </row>
    <row r="758" s="2" customFormat="1" ht="14.4" customHeight="1">
      <c r="A758" s="41"/>
      <c r="B758" s="42"/>
      <c r="C758" s="217" t="s">
        <v>1388</v>
      </c>
      <c r="D758" s="217" t="s">
        <v>142</v>
      </c>
      <c r="E758" s="218" t="s">
        <v>1389</v>
      </c>
      <c r="F758" s="219" t="s">
        <v>1390</v>
      </c>
      <c r="G758" s="220" t="s">
        <v>265</v>
      </c>
      <c r="H758" s="221">
        <v>3</v>
      </c>
      <c r="I758" s="222"/>
      <c r="J758" s="223">
        <f>ROUND(I758*H758,2)</f>
        <v>0</v>
      </c>
      <c r="K758" s="219" t="s">
        <v>145</v>
      </c>
      <c r="L758" s="47"/>
      <c r="M758" s="224" t="s">
        <v>80</v>
      </c>
      <c r="N758" s="225" t="s">
        <v>52</v>
      </c>
      <c r="O758" s="87"/>
      <c r="P758" s="226">
        <f>O758*H758</f>
        <v>0</v>
      </c>
      <c r="Q758" s="226">
        <v>0</v>
      </c>
      <c r="R758" s="226">
        <f>Q758*H758</f>
        <v>0</v>
      </c>
      <c r="S758" s="226">
        <v>0.082000000000000003</v>
      </c>
      <c r="T758" s="227">
        <f>S758*H758</f>
        <v>0.246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28" t="s">
        <v>153</v>
      </c>
      <c r="AT758" s="228" t="s">
        <v>142</v>
      </c>
      <c r="AU758" s="228" t="s">
        <v>92</v>
      </c>
      <c r="AY758" s="19" t="s">
        <v>139</v>
      </c>
      <c r="BE758" s="229">
        <f>IF(N758="základní",J758,0)</f>
        <v>0</v>
      </c>
      <c r="BF758" s="229">
        <f>IF(N758="snížená",J758,0)</f>
        <v>0</v>
      </c>
      <c r="BG758" s="229">
        <f>IF(N758="zákl. přenesená",J758,0)</f>
        <v>0</v>
      </c>
      <c r="BH758" s="229">
        <f>IF(N758="sníž. přenesená",J758,0)</f>
        <v>0</v>
      </c>
      <c r="BI758" s="229">
        <f>IF(N758="nulová",J758,0)</f>
        <v>0</v>
      </c>
      <c r="BJ758" s="19" t="s">
        <v>90</v>
      </c>
      <c r="BK758" s="229">
        <f>ROUND(I758*H758,2)</f>
        <v>0</v>
      </c>
      <c r="BL758" s="19" t="s">
        <v>153</v>
      </c>
      <c r="BM758" s="228" t="s">
        <v>1391</v>
      </c>
    </row>
    <row r="759" s="2" customFormat="1">
      <c r="A759" s="41"/>
      <c r="B759" s="42"/>
      <c r="C759" s="43"/>
      <c r="D759" s="230" t="s">
        <v>148</v>
      </c>
      <c r="E759" s="43"/>
      <c r="F759" s="231" t="s">
        <v>1392</v>
      </c>
      <c r="G759" s="43"/>
      <c r="H759" s="43"/>
      <c r="I759" s="232"/>
      <c r="J759" s="43"/>
      <c r="K759" s="43"/>
      <c r="L759" s="47"/>
      <c r="M759" s="233"/>
      <c r="N759" s="234"/>
      <c r="O759" s="87"/>
      <c r="P759" s="87"/>
      <c r="Q759" s="87"/>
      <c r="R759" s="87"/>
      <c r="S759" s="87"/>
      <c r="T759" s="88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T759" s="19" t="s">
        <v>148</v>
      </c>
      <c r="AU759" s="19" t="s">
        <v>92</v>
      </c>
    </row>
    <row r="760" s="2" customFormat="1">
      <c r="A760" s="41"/>
      <c r="B760" s="42"/>
      <c r="C760" s="43"/>
      <c r="D760" s="230" t="s">
        <v>149</v>
      </c>
      <c r="E760" s="43"/>
      <c r="F760" s="235" t="s">
        <v>1393</v>
      </c>
      <c r="G760" s="43"/>
      <c r="H760" s="43"/>
      <c r="I760" s="232"/>
      <c r="J760" s="43"/>
      <c r="K760" s="43"/>
      <c r="L760" s="47"/>
      <c r="M760" s="233"/>
      <c r="N760" s="234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19" t="s">
        <v>149</v>
      </c>
      <c r="AU760" s="19" t="s">
        <v>92</v>
      </c>
    </row>
    <row r="761" s="13" customFormat="1">
      <c r="A761" s="13"/>
      <c r="B761" s="236"/>
      <c r="C761" s="237"/>
      <c r="D761" s="230" t="s">
        <v>151</v>
      </c>
      <c r="E761" s="238" t="s">
        <v>80</v>
      </c>
      <c r="F761" s="239" t="s">
        <v>1259</v>
      </c>
      <c r="G761" s="237"/>
      <c r="H761" s="240">
        <v>3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6" t="s">
        <v>151</v>
      </c>
      <c r="AU761" s="246" t="s">
        <v>92</v>
      </c>
      <c r="AV761" s="13" t="s">
        <v>92</v>
      </c>
      <c r="AW761" s="13" t="s">
        <v>42</v>
      </c>
      <c r="AX761" s="13" t="s">
        <v>82</v>
      </c>
      <c r="AY761" s="246" t="s">
        <v>139</v>
      </c>
    </row>
    <row r="762" s="14" customFormat="1">
      <c r="A762" s="14"/>
      <c r="B762" s="247"/>
      <c r="C762" s="248"/>
      <c r="D762" s="230" t="s">
        <v>151</v>
      </c>
      <c r="E762" s="249" t="s">
        <v>80</v>
      </c>
      <c r="F762" s="250" t="s">
        <v>152</v>
      </c>
      <c r="G762" s="248"/>
      <c r="H762" s="251">
        <v>3</v>
      </c>
      <c r="I762" s="252"/>
      <c r="J762" s="248"/>
      <c r="K762" s="248"/>
      <c r="L762" s="253"/>
      <c r="M762" s="254"/>
      <c r="N762" s="255"/>
      <c r="O762" s="255"/>
      <c r="P762" s="255"/>
      <c r="Q762" s="255"/>
      <c r="R762" s="255"/>
      <c r="S762" s="255"/>
      <c r="T762" s="25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7" t="s">
        <v>151</v>
      </c>
      <c r="AU762" s="257" t="s">
        <v>92</v>
      </c>
      <c r="AV762" s="14" t="s">
        <v>153</v>
      </c>
      <c r="AW762" s="14" t="s">
        <v>42</v>
      </c>
      <c r="AX762" s="14" t="s">
        <v>90</v>
      </c>
      <c r="AY762" s="257" t="s">
        <v>139</v>
      </c>
    </row>
    <row r="763" s="2" customFormat="1" ht="14.4" customHeight="1">
      <c r="A763" s="41"/>
      <c r="B763" s="42"/>
      <c r="C763" s="217" t="s">
        <v>1394</v>
      </c>
      <c r="D763" s="217" t="s">
        <v>142</v>
      </c>
      <c r="E763" s="218" t="s">
        <v>1395</v>
      </c>
      <c r="F763" s="219" t="s">
        <v>1396</v>
      </c>
      <c r="G763" s="220" t="s">
        <v>265</v>
      </c>
      <c r="H763" s="221">
        <v>3</v>
      </c>
      <c r="I763" s="222"/>
      <c r="J763" s="223">
        <f>ROUND(I763*H763,2)</f>
        <v>0</v>
      </c>
      <c r="K763" s="219" t="s">
        <v>145</v>
      </c>
      <c r="L763" s="47"/>
      <c r="M763" s="224" t="s">
        <v>80</v>
      </c>
      <c r="N763" s="225" t="s">
        <v>52</v>
      </c>
      <c r="O763" s="87"/>
      <c r="P763" s="226">
        <f>O763*H763</f>
        <v>0</v>
      </c>
      <c r="Q763" s="226">
        <v>0</v>
      </c>
      <c r="R763" s="226">
        <f>Q763*H763</f>
        <v>0</v>
      </c>
      <c r="S763" s="226">
        <v>0.0040000000000000001</v>
      </c>
      <c r="T763" s="227">
        <f>S763*H763</f>
        <v>0.012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28" t="s">
        <v>153</v>
      </c>
      <c r="AT763" s="228" t="s">
        <v>142</v>
      </c>
      <c r="AU763" s="228" t="s">
        <v>92</v>
      </c>
      <c r="AY763" s="19" t="s">
        <v>139</v>
      </c>
      <c r="BE763" s="229">
        <f>IF(N763="základní",J763,0)</f>
        <v>0</v>
      </c>
      <c r="BF763" s="229">
        <f>IF(N763="snížená",J763,0)</f>
        <v>0</v>
      </c>
      <c r="BG763" s="229">
        <f>IF(N763="zákl. přenesená",J763,0)</f>
        <v>0</v>
      </c>
      <c r="BH763" s="229">
        <f>IF(N763="sníž. přenesená",J763,0)</f>
        <v>0</v>
      </c>
      <c r="BI763" s="229">
        <f>IF(N763="nulová",J763,0)</f>
        <v>0</v>
      </c>
      <c r="BJ763" s="19" t="s">
        <v>90</v>
      </c>
      <c r="BK763" s="229">
        <f>ROUND(I763*H763,2)</f>
        <v>0</v>
      </c>
      <c r="BL763" s="19" t="s">
        <v>153</v>
      </c>
      <c r="BM763" s="228" t="s">
        <v>1397</v>
      </c>
    </row>
    <row r="764" s="2" customFormat="1">
      <c r="A764" s="41"/>
      <c r="B764" s="42"/>
      <c r="C764" s="43"/>
      <c r="D764" s="230" t="s">
        <v>148</v>
      </c>
      <c r="E764" s="43"/>
      <c r="F764" s="231" t="s">
        <v>1398</v>
      </c>
      <c r="G764" s="43"/>
      <c r="H764" s="43"/>
      <c r="I764" s="232"/>
      <c r="J764" s="43"/>
      <c r="K764" s="43"/>
      <c r="L764" s="47"/>
      <c r="M764" s="233"/>
      <c r="N764" s="234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19" t="s">
        <v>148</v>
      </c>
      <c r="AU764" s="19" t="s">
        <v>92</v>
      </c>
    </row>
    <row r="765" s="2" customFormat="1">
      <c r="A765" s="41"/>
      <c r="B765" s="42"/>
      <c r="C765" s="43"/>
      <c r="D765" s="230" t="s">
        <v>149</v>
      </c>
      <c r="E765" s="43"/>
      <c r="F765" s="235" t="s">
        <v>1393</v>
      </c>
      <c r="G765" s="43"/>
      <c r="H765" s="43"/>
      <c r="I765" s="232"/>
      <c r="J765" s="43"/>
      <c r="K765" s="43"/>
      <c r="L765" s="47"/>
      <c r="M765" s="233"/>
      <c r="N765" s="234"/>
      <c r="O765" s="87"/>
      <c r="P765" s="87"/>
      <c r="Q765" s="87"/>
      <c r="R765" s="87"/>
      <c r="S765" s="87"/>
      <c r="T765" s="88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T765" s="19" t="s">
        <v>149</v>
      </c>
      <c r="AU765" s="19" t="s">
        <v>92</v>
      </c>
    </row>
    <row r="766" s="13" customFormat="1">
      <c r="A766" s="13"/>
      <c r="B766" s="236"/>
      <c r="C766" s="237"/>
      <c r="D766" s="230" t="s">
        <v>151</v>
      </c>
      <c r="E766" s="238" t="s">
        <v>80</v>
      </c>
      <c r="F766" s="239" t="s">
        <v>1259</v>
      </c>
      <c r="G766" s="237"/>
      <c r="H766" s="240">
        <v>3</v>
      </c>
      <c r="I766" s="241"/>
      <c r="J766" s="237"/>
      <c r="K766" s="237"/>
      <c r="L766" s="242"/>
      <c r="M766" s="243"/>
      <c r="N766" s="244"/>
      <c r="O766" s="244"/>
      <c r="P766" s="244"/>
      <c r="Q766" s="244"/>
      <c r="R766" s="244"/>
      <c r="S766" s="244"/>
      <c r="T766" s="24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6" t="s">
        <v>151</v>
      </c>
      <c r="AU766" s="246" t="s">
        <v>92</v>
      </c>
      <c r="AV766" s="13" t="s">
        <v>92</v>
      </c>
      <c r="AW766" s="13" t="s">
        <v>42</v>
      </c>
      <c r="AX766" s="13" t="s">
        <v>82</v>
      </c>
      <c r="AY766" s="246" t="s">
        <v>139</v>
      </c>
    </row>
    <row r="767" s="14" customFormat="1">
      <c r="A767" s="14"/>
      <c r="B767" s="247"/>
      <c r="C767" s="248"/>
      <c r="D767" s="230" t="s">
        <v>151</v>
      </c>
      <c r="E767" s="249" t="s">
        <v>80</v>
      </c>
      <c r="F767" s="250" t="s">
        <v>152</v>
      </c>
      <c r="G767" s="248"/>
      <c r="H767" s="251">
        <v>3</v>
      </c>
      <c r="I767" s="252"/>
      <c r="J767" s="248"/>
      <c r="K767" s="248"/>
      <c r="L767" s="253"/>
      <c r="M767" s="254"/>
      <c r="N767" s="255"/>
      <c r="O767" s="255"/>
      <c r="P767" s="255"/>
      <c r="Q767" s="255"/>
      <c r="R767" s="255"/>
      <c r="S767" s="255"/>
      <c r="T767" s="25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7" t="s">
        <v>151</v>
      </c>
      <c r="AU767" s="257" t="s">
        <v>92</v>
      </c>
      <c r="AV767" s="14" t="s">
        <v>153</v>
      </c>
      <c r="AW767" s="14" t="s">
        <v>42</v>
      </c>
      <c r="AX767" s="14" t="s">
        <v>90</v>
      </c>
      <c r="AY767" s="257" t="s">
        <v>139</v>
      </c>
    </row>
    <row r="768" s="2" customFormat="1" ht="14.4" customHeight="1">
      <c r="A768" s="41"/>
      <c r="B768" s="42"/>
      <c r="C768" s="217" t="s">
        <v>1399</v>
      </c>
      <c r="D768" s="217" t="s">
        <v>142</v>
      </c>
      <c r="E768" s="218" t="s">
        <v>1400</v>
      </c>
      <c r="F768" s="219" t="s">
        <v>1401</v>
      </c>
      <c r="G768" s="220" t="s">
        <v>265</v>
      </c>
      <c r="H768" s="221">
        <v>2</v>
      </c>
      <c r="I768" s="222"/>
      <c r="J768" s="223">
        <f>ROUND(I768*H768,2)</f>
        <v>0</v>
      </c>
      <c r="K768" s="219" t="s">
        <v>145</v>
      </c>
      <c r="L768" s="47"/>
      <c r="M768" s="224" t="s">
        <v>80</v>
      </c>
      <c r="N768" s="225" t="s">
        <v>52</v>
      </c>
      <c r="O768" s="87"/>
      <c r="P768" s="226">
        <f>O768*H768</f>
        <v>0</v>
      </c>
      <c r="Q768" s="226">
        <v>0</v>
      </c>
      <c r="R768" s="226">
        <f>Q768*H768</f>
        <v>0</v>
      </c>
      <c r="S768" s="226">
        <v>0.108</v>
      </c>
      <c r="T768" s="227">
        <f>S768*H768</f>
        <v>0.216</v>
      </c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R768" s="228" t="s">
        <v>153</v>
      </c>
      <c r="AT768" s="228" t="s">
        <v>142</v>
      </c>
      <c r="AU768" s="228" t="s">
        <v>92</v>
      </c>
      <c r="AY768" s="19" t="s">
        <v>139</v>
      </c>
      <c r="BE768" s="229">
        <f>IF(N768="základní",J768,0)</f>
        <v>0</v>
      </c>
      <c r="BF768" s="229">
        <f>IF(N768="snížená",J768,0)</f>
        <v>0</v>
      </c>
      <c r="BG768" s="229">
        <f>IF(N768="zákl. přenesená",J768,0)</f>
        <v>0</v>
      </c>
      <c r="BH768" s="229">
        <f>IF(N768="sníž. přenesená",J768,0)</f>
        <v>0</v>
      </c>
      <c r="BI768" s="229">
        <f>IF(N768="nulová",J768,0)</f>
        <v>0</v>
      </c>
      <c r="BJ768" s="19" t="s">
        <v>90</v>
      </c>
      <c r="BK768" s="229">
        <f>ROUND(I768*H768,2)</f>
        <v>0</v>
      </c>
      <c r="BL768" s="19" t="s">
        <v>153</v>
      </c>
      <c r="BM768" s="228" t="s">
        <v>1402</v>
      </c>
    </row>
    <row r="769" s="2" customFormat="1">
      <c r="A769" s="41"/>
      <c r="B769" s="42"/>
      <c r="C769" s="43"/>
      <c r="D769" s="230" t="s">
        <v>148</v>
      </c>
      <c r="E769" s="43"/>
      <c r="F769" s="231" t="s">
        <v>1403</v>
      </c>
      <c r="G769" s="43"/>
      <c r="H769" s="43"/>
      <c r="I769" s="232"/>
      <c r="J769" s="43"/>
      <c r="K769" s="43"/>
      <c r="L769" s="47"/>
      <c r="M769" s="233"/>
      <c r="N769" s="234"/>
      <c r="O769" s="87"/>
      <c r="P769" s="87"/>
      <c r="Q769" s="87"/>
      <c r="R769" s="87"/>
      <c r="S769" s="87"/>
      <c r="T769" s="88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T769" s="19" t="s">
        <v>148</v>
      </c>
      <c r="AU769" s="19" t="s">
        <v>92</v>
      </c>
    </row>
    <row r="770" s="2" customFormat="1">
      <c r="A770" s="41"/>
      <c r="B770" s="42"/>
      <c r="C770" s="43"/>
      <c r="D770" s="230" t="s">
        <v>149</v>
      </c>
      <c r="E770" s="43"/>
      <c r="F770" s="235" t="s">
        <v>1404</v>
      </c>
      <c r="G770" s="43"/>
      <c r="H770" s="43"/>
      <c r="I770" s="232"/>
      <c r="J770" s="43"/>
      <c r="K770" s="43"/>
      <c r="L770" s="47"/>
      <c r="M770" s="233"/>
      <c r="N770" s="234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19" t="s">
        <v>149</v>
      </c>
      <c r="AU770" s="19" t="s">
        <v>92</v>
      </c>
    </row>
    <row r="771" s="13" customFormat="1">
      <c r="A771" s="13"/>
      <c r="B771" s="236"/>
      <c r="C771" s="237"/>
      <c r="D771" s="230" t="s">
        <v>151</v>
      </c>
      <c r="E771" s="238" t="s">
        <v>80</v>
      </c>
      <c r="F771" s="239" t="s">
        <v>92</v>
      </c>
      <c r="G771" s="237"/>
      <c r="H771" s="240">
        <v>2</v>
      </c>
      <c r="I771" s="241"/>
      <c r="J771" s="237"/>
      <c r="K771" s="237"/>
      <c r="L771" s="242"/>
      <c r="M771" s="243"/>
      <c r="N771" s="244"/>
      <c r="O771" s="244"/>
      <c r="P771" s="244"/>
      <c r="Q771" s="244"/>
      <c r="R771" s="244"/>
      <c r="S771" s="244"/>
      <c r="T771" s="24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6" t="s">
        <v>151</v>
      </c>
      <c r="AU771" s="246" t="s">
        <v>92</v>
      </c>
      <c r="AV771" s="13" t="s">
        <v>92</v>
      </c>
      <c r="AW771" s="13" t="s">
        <v>42</v>
      </c>
      <c r="AX771" s="13" t="s">
        <v>82</v>
      </c>
      <c r="AY771" s="246" t="s">
        <v>139</v>
      </c>
    </row>
    <row r="772" s="14" customFormat="1">
      <c r="A772" s="14"/>
      <c r="B772" s="247"/>
      <c r="C772" s="248"/>
      <c r="D772" s="230" t="s">
        <v>151</v>
      </c>
      <c r="E772" s="249" t="s">
        <v>80</v>
      </c>
      <c r="F772" s="250" t="s">
        <v>152</v>
      </c>
      <c r="G772" s="248"/>
      <c r="H772" s="251">
        <v>2</v>
      </c>
      <c r="I772" s="252"/>
      <c r="J772" s="248"/>
      <c r="K772" s="248"/>
      <c r="L772" s="253"/>
      <c r="M772" s="254"/>
      <c r="N772" s="255"/>
      <c r="O772" s="255"/>
      <c r="P772" s="255"/>
      <c r="Q772" s="255"/>
      <c r="R772" s="255"/>
      <c r="S772" s="255"/>
      <c r="T772" s="25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7" t="s">
        <v>151</v>
      </c>
      <c r="AU772" s="257" t="s">
        <v>92</v>
      </c>
      <c r="AV772" s="14" t="s">
        <v>153</v>
      </c>
      <c r="AW772" s="14" t="s">
        <v>42</v>
      </c>
      <c r="AX772" s="14" t="s">
        <v>90</v>
      </c>
      <c r="AY772" s="257" t="s">
        <v>139</v>
      </c>
    </row>
    <row r="773" s="2" customFormat="1" ht="14.4" customHeight="1">
      <c r="A773" s="41"/>
      <c r="B773" s="42"/>
      <c r="C773" s="217" t="s">
        <v>1405</v>
      </c>
      <c r="D773" s="217" t="s">
        <v>142</v>
      </c>
      <c r="E773" s="218" t="s">
        <v>445</v>
      </c>
      <c r="F773" s="219" t="s">
        <v>446</v>
      </c>
      <c r="G773" s="220" t="s">
        <v>396</v>
      </c>
      <c r="H773" s="221">
        <v>10.505000000000001</v>
      </c>
      <c r="I773" s="222"/>
      <c r="J773" s="223">
        <f>ROUND(I773*H773,2)</f>
        <v>0</v>
      </c>
      <c r="K773" s="219" t="s">
        <v>145</v>
      </c>
      <c r="L773" s="47"/>
      <c r="M773" s="224" t="s">
        <v>80</v>
      </c>
      <c r="N773" s="225" t="s">
        <v>52</v>
      </c>
      <c r="O773" s="87"/>
      <c r="P773" s="226">
        <f>O773*H773</f>
        <v>0</v>
      </c>
      <c r="Q773" s="226">
        <v>8.0000000000000007E-05</v>
      </c>
      <c r="R773" s="226">
        <f>Q773*H773</f>
        <v>0.00084040000000000015</v>
      </c>
      <c r="S773" s="226">
        <v>0.017999999999999999</v>
      </c>
      <c r="T773" s="227">
        <f>S773*H773</f>
        <v>0.18909000000000001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28" t="s">
        <v>153</v>
      </c>
      <c r="AT773" s="228" t="s">
        <v>142</v>
      </c>
      <c r="AU773" s="228" t="s">
        <v>92</v>
      </c>
      <c r="AY773" s="19" t="s">
        <v>139</v>
      </c>
      <c r="BE773" s="229">
        <f>IF(N773="základní",J773,0)</f>
        <v>0</v>
      </c>
      <c r="BF773" s="229">
        <f>IF(N773="snížená",J773,0)</f>
        <v>0</v>
      </c>
      <c r="BG773" s="229">
        <f>IF(N773="zákl. přenesená",J773,0)</f>
        <v>0</v>
      </c>
      <c r="BH773" s="229">
        <f>IF(N773="sníž. přenesená",J773,0)</f>
        <v>0</v>
      </c>
      <c r="BI773" s="229">
        <f>IF(N773="nulová",J773,0)</f>
        <v>0</v>
      </c>
      <c r="BJ773" s="19" t="s">
        <v>90</v>
      </c>
      <c r="BK773" s="229">
        <f>ROUND(I773*H773,2)</f>
        <v>0</v>
      </c>
      <c r="BL773" s="19" t="s">
        <v>153</v>
      </c>
      <c r="BM773" s="228" t="s">
        <v>1406</v>
      </c>
    </row>
    <row r="774" s="2" customFormat="1">
      <c r="A774" s="41"/>
      <c r="B774" s="42"/>
      <c r="C774" s="43"/>
      <c r="D774" s="230" t="s">
        <v>148</v>
      </c>
      <c r="E774" s="43"/>
      <c r="F774" s="231" t="s">
        <v>448</v>
      </c>
      <c r="G774" s="43"/>
      <c r="H774" s="43"/>
      <c r="I774" s="232"/>
      <c r="J774" s="43"/>
      <c r="K774" s="43"/>
      <c r="L774" s="47"/>
      <c r="M774" s="233"/>
      <c r="N774" s="234"/>
      <c r="O774" s="87"/>
      <c r="P774" s="87"/>
      <c r="Q774" s="87"/>
      <c r="R774" s="87"/>
      <c r="S774" s="87"/>
      <c r="T774" s="88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T774" s="19" t="s">
        <v>148</v>
      </c>
      <c r="AU774" s="19" t="s">
        <v>92</v>
      </c>
    </row>
    <row r="775" s="2" customFormat="1">
      <c r="A775" s="41"/>
      <c r="B775" s="42"/>
      <c r="C775" s="43"/>
      <c r="D775" s="230" t="s">
        <v>149</v>
      </c>
      <c r="E775" s="43"/>
      <c r="F775" s="235" t="s">
        <v>1407</v>
      </c>
      <c r="G775" s="43"/>
      <c r="H775" s="43"/>
      <c r="I775" s="232"/>
      <c r="J775" s="43"/>
      <c r="K775" s="43"/>
      <c r="L775" s="47"/>
      <c r="M775" s="233"/>
      <c r="N775" s="234"/>
      <c r="O775" s="87"/>
      <c r="P775" s="87"/>
      <c r="Q775" s="87"/>
      <c r="R775" s="87"/>
      <c r="S775" s="87"/>
      <c r="T775" s="88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T775" s="19" t="s">
        <v>149</v>
      </c>
      <c r="AU775" s="19" t="s">
        <v>92</v>
      </c>
    </row>
    <row r="776" s="13" customFormat="1">
      <c r="A776" s="13"/>
      <c r="B776" s="236"/>
      <c r="C776" s="237"/>
      <c r="D776" s="230" t="s">
        <v>151</v>
      </c>
      <c r="E776" s="238" t="s">
        <v>80</v>
      </c>
      <c r="F776" s="239" t="s">
        <v>1408</v>
      </c>
      <c r="G776" s="237"/>
      <c r="H776" s="240">
        <v>10.505000000000001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6" t="s">
        <v>151</v>
      </c>
      <c r="AU776" s="246" t="s">
        <v>92</v>
      </c>
      <c r="AV776" s="13" t="s">
        <v>92</v>
      </c>
      <c r="AW776" s="13" t="s">
        <v>42</v>
      </c>
      <c r="AX776" s="13" t="s">
        <v>82</v>
      </c>
      <c r="AY776" s="246" t="s">
        <v>139</v>
      </c>
    </row>
    <row r="777" s="14" customFormat="1">
      <c r="A777" s="14"/>
      <c r="B777" s="247"/>
      <c r="C777" s="248"/>
      <c r="D777" s="230" t="s">
        <v>151</v>
      </c>
      <c r="E777" s="249" t="s">
        <v>80</v>
      </c>
      <c r="F777" s="250" t="s">
        <v>152</v>
      </c>
      <c r="G777" s="248"/>
      <c r="H777" s="251">
        <v>10.505000000000001</v>
      </c>
      <c r="I777" s="252"/>
      <c r="J777" s="248"/>
      <c r="K777" s="248"/>
      <c r="L777" s="253"/>
      <c r="M777" s="254"/>
      <c r="N777" s="255"/>
      <c r="O777" s="255"/>
      <c r="P777" s="255"/>
      <c r="Q777" s="255"/>
      <c r="R777" s="255"/>
      <c r="S777" s="255"/>
      <c r="T777" s="25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7" t="s">
        <v>151</v>
      </c>
      <c r="AU777" s="257" t="s">
        <v>92</v>
      </c>
      <c r="AV777" s="14" t="s">
        <v>153</v>
      </c>
      <c r="AW777" s="14" t="s">
        <v>42</v>
      </c>
      <c r="AX777" s="14" t="s">
        <v>90</v>
      </c>
      <c r="AY777" s="257" t="s">
        <v>139</v>
      </c>
    </row>
    <row r="778" s="2" customFormat="1" ht="14.4" customHeight="1">
      <c r="A778" s="41"/>
      <c r="B778" s="42"/>
      <c r="C778" s="217" t="s">
        <v>1409</v>
      </c>
      <c r="D778" s="217" t="s">
        <v>142</v>
      </c>
      <c r="E778" s="218" t="s">
        <v>1410</v>
      </c>
      <c r="F778" s="219" t="s">
        <v>1411</v>
      </c>
      <c r="G778" s="220" t="s">
        <v>330</v>
      </c>
      <c r="H778" s="221">
        <v>43.316000000000002</v>
      </c>
      <c r="I778" s="222"/>
      <c r="J778" s="223">
        <f>ROUND(I778*H778,2)</f>
        <v>0</v>
      </c>
      <c r="K778" s="219" t="s">
        <v>145</v>
      </c>
      <c r="L778" s="47"/>
      <c r="M778" s="224" t="s">
        <v>80</v>
      </c>
      <c r="N778" s="225" t="s">
        <v>52</v>
      </c>
      <c r="O778" s="87"/>
      <c r="P778" s="226">
        <f>O778*H778</f>
        <v>0</v>
      </c>
      <c r="Q778" s="226">
        <v>0</v>
      </c>
      <c r="R778" s="226">
        <f>Q778*H778</f>
        <v>0</v>
      </c>
      <c r="S778" s="226">
        <v>0.050000000000000003</v>
      </c>
      <c r="T778" s="227">
        <f>S778*H778</f>
        <v>2.1658000000000004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28" t="s">
        <v>153</v>
      </c>
      <c r="AT778" s="228" t="s">
        <v>142</v>
      </c>
      <c r="AU778" s="228" t="s">
        <v>92</v>
      </c>
      <c r="AY778" s="19" t="s">
        <v>139</v>
      </c>
      <c r="BE778" s="229">
        <f>IF(N778="základní",J778,0)</f>
        <v>0</v>
      </c>
      <c r="BF778" s="229">
        <f>IF(N778="snížená",J778,0)</f>
        <v>0</v>
      </c>
      <c r="BG778" s="229">
        <f>IF(N778="zákl. přenesená",J778,0)</f>
        <v>0</v>
      </c>
      <c r="BH778" s="229">
        <f>IF(N778="sníž. přenesená",J778,0)</f>
        <v>0</v>
      </c>
      <c r="BI778" s="229">
        <f>IF(N778="nulová",J778,0)</f>
        <v>0</v>
      </c>
      <c r="BJ778" s="19" t="s">
        <v>90</v>
      </c>
      <c r="BK778" s="229">
        <f>ROUND(I778*H778,2)</f>
        <v>0</v>
      </c>
      <c r="BL778" s="19" t="s">
        <v>153</v>
      </c>
      <c r="BM778" s="228" t="s">
        <v>1412</v>
      </c>
    </row>
    <row r="779" s="2" customFormat="1">
      <c r="A779" s="41"/>
      <c r="B779" s="42"/>
      <c r="C779" s="43"/>
      <c r="D779" s="230" t="s">
        <v>148</v>
      </c>
      <c r="E779" s="43"/>
      <c r="F779" s="231" t="s">
        <v>1413</v>
      </c>
      <c r="G779" s="43"/>
      <c r="H779" s="43"/>
      <c r="I779" s="232"/>
      <c r="J779" s="43"/>
      <c r="K779" s="43"/>
      <c r="L779" s="47"/>
      <c r="M779" s="233"/>
      <c r="N779" s="234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19" t="s">
        <v>148</v>
      </c>
      <c r="AU779" s="19" t="s">
        <v>92</v>
      </c>
    </row>
    <row r="780" s="2" customFormat="1">
      <c r="A780" s="41"/>
      <c r="B780" s="42"/>
      <c r="C780" s="43"/>
      <c r="D780" s="230" t="s">
        <v>149</v>
      </c>
      <c r="E780" s="43"/>
      <c r="F780" s="235" t="s">
        <v>841</v>
      </c>
      <c r="G780" s="43"/>
      <c r="H780" s="43"/>
      <c r="I780" s="232"/>
      <c r="J780" s="43"/>
      <c r="K780" s="43"/>
      <c r="L780" s="47"/>
      <c r="M780" s="233"/>
      <c r="N780" s="234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19" t="s">
        <v>149</v>
      </c>
      <c r="AU780" s="19" t="s">
        <v>92</v>
      </c>
    </row>
    <row r="781" s="13" customFormat="1">
      <c r="A781" s="13"/>
      <c r="B781" s="236"/>
      <c r="C781" s="237"/>
      <c r="D781" s="230" t="s">
        <v>151</v>
      </c>
      <c r="E781" s="238" t="s">
        <v>80</v>
      </c>
      <c r="F781" s="239" t="s">
        <v>1227</v>
      </c>
      <c r="G781" s="237"/>
      <c r="H781" s="240">
        <v>43.316000000000002</v>
      </c>
      <c r="I781" s="241"/>
      <c r="J781" s="237"/>
      <c r="K781" s="237"/>
      <c r="L781" s="242"/>
      <c r="M781" s="243"/>
      <c r="N781" s="244"/>
      <c r="O781" s="244"/>
      <c r="P781" s="244"/>
      <c r="Q781" s="244"/>
      <c r="R781" s="244"/>
      <c r="S781" s="244"/>
      <c r="T781" s="24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6" t="s">
        <v>151</v>
      </c>
      <c r="AU781" s="246" t="s">
        <v>92</v>
      </c>
      <c r="AV781" s="13" t="s">
        <v>92</v>
      </c>
      <c r="AW781" s="13" t="s">
        <v>42</v>
      </c>
      <c r="AX781" s="13" t="s">
        <v>82</v>
      </c>
      <c r="AY781" s="246" t="s">
        <v>139</v>
      </c>
    </row>
    <row r="782" s="14" customFormat="1">
      <c r="A782" s="14"/>
      <c r="B782" s="247"/>
      <c r="C782" s="248"/>
      <c r="D782" s="230" t="s">
        <v>151</v>
      </c>
      <c r="E782" s="249" t="s">
        <v>80</v>
      </c>
      <c r="F782" s="250" t="s">
        <v>152</v>
      </c>
      <c r="G782" s="248"/>
      <c r="H782" s="251">
        <v>43.316000000000002</v>
      </c>
      <c r="I782" s="252"/>
      <c r="J782" s="248"/>
      <c r="K782" s="248"/>
      <c r="L782" s="253"/>
      <c r="M782" s="254"/>
      <c r="N782" s="255"/>
      <c r="O782" s="255"/>
      <c r="P782" s="255"/>
      <c r="Q782" s="255"/>
      <c r="R782" s="255"/>
      <c r="S782" s="255"/>
      <c r="T782" s="25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7" t="s">
        <v>151</v>
      </c>
      <c r="AU782" s="257" t="s">
        <v>92</v>
      </c>
      <c r="AV782" s="14" t="s">
        <v>153</v>
      </c>
      <c r="AW782" s="14" t="s">
        <v>42</v>
      </c>
      <c r="AX782" s="14" t="s">
        <v>90</v>
      </c>
      <c r="AY782" s="257" t="s">
        <v>139</v>
      </c>
    </row>
    <row r="783" s="2" customFormat="1" ht="14.4" customHeight="1">
      <c r="A783" s="41"/>
      <c r="B783" s="42"/>
      <c r="C783" s="217" t="s">
        <v>1414</v>
      </c>
      <c r="D783" s="217" t="s">
        <v>142</v>
      </c>
      <c r="E783" s="218" t="s">
        <v>1415</v>
      </c>
      <c r="F783" s="219" t="s">
        <v>1416</v>
      </c>
      <c r="G783" s="220" t="s">
        <v>330</v>
      </c>
      <c r="H783" s="221">
        <v>8.5</v>
      </c>
      <c r="I783" s="222"/>
      <c r="J783" s="223">
        <f>ROUND(I783*H783,2)</f>
        <v>0</v>
      </c>
      <c r="K783" s="219" t="s">
        <v>145</v>
      </c>
      <c r="L783" s="47"/>
      <c r="M783" s="224" t="s">
        <v>80</v>
      </c>
      <c r="N783" s="225" t="s">
        <v>52</v>
      </c>
      <c r="O783" s="87"/>
      <c r="P783" s="226">
        <f>O783*H783</f>
        <v>0</v>
      </c>
      <c r="Q783" s="226">
        <v>0</v>
      </c>
      <c r="R783" s="226">
        <f>Q783*H783</f>
        <v>0</v>
      </c>
      <c r="S783" s="226">
        <v>0</v>
      </c>
      <c r="T783" s="227">
        <f>S783*H783</f>
        <v>0</v>
      </c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R783" s="228" t="s">
        <v>153</v>
      </c>
      <c r="AT783" s="228" t="s">
        <v>142</v>
      </c>
      <c r="AU783" s="228" t="s">
        <v>92</v>
      </c>
      <c r="AY783" s="19" t="s">
        <v>139</v>
      </c>
      <c r="BE783" s="229">
        <f>IF(N783="základní",J783,0)</f>
        <v>0</v>
      </c>
      <c r="BF783" s="229">
        <f>IF(N783="snížená",J783,0)</f>
        <v>0</v>
      </c>
      <c r="BG783" s="229">
        <f>IF(N783="zákl. přenesená",J783,0)</f>
        <v>0</v>
      </c>
      <c r="BH783" s="229">
        <f>IF(N783="sníž. přenesená",J783,0)</f>
        <v>0</v>
      </c>
      <c r="BI783" s="229">
        <f>IF(N783="nulová",J783,0)</f>
        <v>0</v>
      </c>
      <c r="BJ783" s="19" t="s">
        <v>90</v>
      </c>
      <c r="BK783" s="229">
        <f>ROUND(I783*H783,2)</f>
        <v>0</v>
      </c>
      <c r="BL783" s="19" t="s">
        <v>153</v>
      </c>
      <c r="BM783" s="228" t="s">
        <v>1417</v>
      </c>
    </row>
    <row r="784" s="2" customFormat="1">
      <c r="A784" s="41"/>
      <c r="B784" s="42"/>
      <c r="C784" s="43"/>
      <c r="D784" s="230" t="s">
        <v>148</v>
      </c>
      <c r="E784" s="43"/>
      <c r="F784" s="231" t="s">
        <v>1418</v>
      </c>
      <c r="G784" s="43"/>
      <c r="H784" s="43"/>
      <c r="I784" s="232"/>
      <c r="J784" s="43"/>
      <c r="K784" s="43"/>
      <c r="L784" s="47"/>
      <c r="M784" s="233"/>
      <c r="N784" s="23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19" t="s">
        <v>148</v>
      </c>
      <c r="AU784" s="19" t="s">
        <v>92</v>
      </c>
    </row>
    <row r="785" s="2" customFormat="1">
      <c r="A785" s="41"/>
      <c r="B785" s="42"/>
      <c r="C785" s="43"/>
      <c r="D785" s="230" t="s">
        <v>149</v>
      </c>
      <c r="E785" s="43"/>
      <c r="F785" s="235" t="s">
        <v>1419</v>
      </c>
      <c r="G785" s="43"/>
      <c r="H785" s="43"/>
      <c r="I785" s="232"/>
      <c r="J785" s="43"/>
      <c r="K785" s="43"/>
      <c r="L785" s="47"/>
      <c r="M785" s="233"/>
      <c r="N785" s="234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T785" s="19" t="s">
        <v>149</v>
      </c>
      <c r="AU785" s="19" t="s">
        <v>92</v>
      </c>
    </row>
    <row r="786" s="13" customFormat="1">
      <c r="A786" s="13"/>
      <c r="B786" s="236"/>
      <c r="C786" s="237"/>
      <c r="D786" s="230" t="s">
        <v>151</v>
      </c>
      <c r="E786" s="238" t="s">
        <v>80</v>
      </c>
      <c r="F786" s="239" t="s">
        <v>790</v>
      </c>
      <c r="G786" s="237"/>
      <c r="H786" s="240">
        <v>8.5</v>
      </c>
      <c r="I786" s="241"/>
      <c r="J786" s="237"/>
      <c r="K786" s="237"/>
      <c r="L786" s="242"/>
      <c r="M786" s="243"/>
      <c r="N786" s="244"/>
      <c r="O786" s="244"/>
      <c r="P786" s="244"/>
      <c r="Q786" s="244"/>
      <c r="R786" s="244"/>
      <c r="S786" s="244"/>
      <c r="T786" s="24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6" t="s">
        <v>151</v>
      </c>
      <c r="AU786" s="246" t="s">
        <v>92</v>
      </c>
      <c r="AV786" s="13" t="s">
        <v>92</v>
      </c>
      <c r="AW786" s="13" t="s">
        <v>42</v>
      </c>
      <c r="AX786" s="13" t="s">
        <v>82</v>
      </c>
      <c r="AY786" s="246" t="s">
        <v>139</v>
      </c>
    </row>
    <row r="787" s="14" customFormat="1">
      <c r="A787" s="14"/>
      <c r="B787" s="247"/>
      <c r="C787" s="248"/>
      <c r="D787" s="230" t="s">
        <v>151</v>
      </c>
      <c r="E787" s="249" t="s">
        <v>80</v>
      </c>
      <c r="F787" s="250" t="s">
        <v>152</v>
      </c>
      <c r="G787" s="248"/>
      <c r="H787" s="251">
        <v>8.5</v>
      </c>
      <c r="I787" s="252"/>
      <c r="J787" s="248"/>
      <c r="K787" s="248"/>
      <c r="L787" s="253"/>
      <c r="M787" s="254"/>
      <c r="N787" s="255"/>
      <c r="O787" s="255"/>
      <c r="P787" s="255"/>
      <c r="Q787" s="255"/>
      <c r="R787" s="255"/>
      <c r="S787" s="255"/>
      <c r="T787" s="25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7" t="s">
        <v>151</v>
      </c>
      <c r="AU787" s="257" t="s">
        <v>92</v>
      </c>
      <c r="AV787" s="14" t="s">
        <v>153</v>
      </c>
      <c r="AW787" s="14" t="s">
        <v>42</v>
      </c>
      <c r="AX787" s="14" t="s">
        <v>90</v>
      </c>
      <c r="AY787" s="257" t="s">
        <v>139</v>
      </c>
    </row>
    <row r="788" s="2" customFormat="1" ht="14.4" customHeight="1">
      <c r="A788" s="41"/>
      <c r="B788" s="42"/>
      <c r="C788" s="217" t="s">
        <v>1420</v>
      </c>
      <c r="D788" s="217" t="s">
        <v>142</v>
      </c>
      <c r="E788" s="218" t="s">
        <v>1421</v>
      </c>
      <c r="F788" s="219" t="s">
        <v>1422</v>
      </c>
      <c r="G788" s="220" t="s">
        <v>330</v>
      </c>
      <c r="H788" s="221">
        <v>43.316000000000002</v>
      </c>
      <c r="I788" s="222"/>
      <c r="J788" s="223">
        <f>ROUND(I788*H788,2)</f>
        <v>0</v>
      </c>
      <c r="K788" s="219" t="s">
        <v>145</v>
      </c>
      <c r="L788" s="47"/>
      <c r="M788" s="224" t="s">
        <v>80</v>
      </c>
      <c r="N788" s="225" t="s">
        <v>52</v>
      </c>
      <c r="O788" s="87"/>
      <c r="P788" s="226">
        <f>O788*H788</f>
        <v>0</v>
      </c>
      <c r="Q788" s="226">
        <v>0</v>
      </c>
      <c r="R788" s="226">
        <f>Q788*H788</f>
        <v>0</v>
      </c>
      <c r="S788" s="226">
        <v>0</v>
      </c>
      <c r="T788" s="227">
        <f>S788*H788</f>
        <v>0</v>
      </c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R788" s="228" t="s">
        <v>153</v>
      </c>
      <c r="AT788" s="228" t="s">
        <v>142</v>
      </c>
      <c r="AU788" s="228" t="s">
        <v>92</v>
      </c>
      <c r="AY788" s="19" t="s">
        <v>139</v>
      </c>
      <c r="BE788" s="229">
        <f>IF(N788="základní",J788,0)</f>
        <v>0</v>
      </c>
      <c r="BF788" s="229">
        <f>IF(N788="snížená",J788,0)</f>
        <v>0</v>
      </c>
      <c r="BG788" s="229">
        <f>IF(N788="zákl. přenesená",J788,0)</f>
        <v>0</v>
      </c>
      <c r="BH788" s="229">
        <f>IF(N788="sníž. přenesená",J788,0)</f>
        <v>0</v>
      </c>
      <c r="BI788" s="229">
        <f>IF(N788="nulová",J788,0)</f>
        <v>0</v>
      </c>
      <c r="BJ788" s="19" t="s">
        <v>90</v>
      </c>
      <c r="BK788" s="229">
        <f>ROUND(I788*H788,2)</f>
        <v>0</v>
      </c>
      <c r="BL788" s="19" t="s">
        <v>153</v>
      </c>
      <c r="BM788" s="228" t="s">
        <v>1423</v>
      </c>
    </row>
    <row r="789" s="2" customFormat="1">
      <c r="A789" s="41"/>
      <c r="B789" s="42"/>
      <c r="C789" s="43"/>
      <c r="D789" s="230" t="s">
        <v>148</v>
      </c>
      <c r="E789" s="43"/>
      <c r="F789" s="231" t="s">
        <v>1422</v>
      </c>
      <c r="G789" s="43"/>
      <c r="H789" s="43"/>
      <c r="I789" s="232"/>
      <c r="J789" s="43"/>
      <c r="K789" s="43"/>
      <c r="L789" s="47"/>
      <c r="M789" s="233"/>
      <c r="N789" s="234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19" t="s">
        <v>148</v>
      </c>
      <c r="AU789" s="19" t="s">
        <v>92</v>
      </c>
    </row>
    <row r="790" s="2" customFormat="1">
      <c r="A790" s="41"/>
      <c r="B790" s="42"/>
      <c r="C790" s="43"/>
      <c r="D790" s="230" t="s">
        <v>149</v>
      </c>
      <c r="E790" s="43"/>
      <c r="F790" s="235" t="s">
        <v>841</v>
      </c>
      <c r="G790" s="43"/>
      <c r="H790" s="43"/>
      <c r="I790" s="232"/>
      <c r="J790" s="43"/>
      <c r="K790" s="43"/>
      <c r="L790" s="47"/>
      <c r="M790" s="233"/>
      <c r="N790" s="234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19" t="s">
        <v>149</v>
      </c>
      <c r="AU790" s="19" t="s">
        <v>92</v>
      </c>
    </row>
    <row r="791" s="13" customFormat="1">
      <c r="A791" s="13"/>
      <c r="B791" s="236"/>
      <c r="C791" s="237"/>
      <c r="D791" s="230" t="s">
        <v>151</v>
      </c>
      <c r="E791" s="238" t="s">
        <v>80</v>
      </c>
      <c r="F791" s="239" t="s">
        <v>1227</v>
      </c>
      <c r="G791" s="237"/>
      <c r="H791" s="240">
        <v>43.316000000000002</v>
      </c>
      <c r="I791" s="241"/>
      <c r="J791" s="237"/>
      <c r="K791" s="237"/>
      <c r="L791" s="242"/>
      <c r="M791" s="243"/>
      <c r="N791" s="244"/>
      <c r="O791" s="244"/>
      <c r="P791" s="244"/>
      <c r="Q791" s="244"/>
      <c r="R791" s="244"/>
      <c r="S791" s="244"/>
      <c r="T791" s="245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6" t="s">
        <v>151</v>
      </c>
      <c r="AU791" s="246" t="s">
        <v>92</v>
      </c>
      <c r="AV791" s="13" t="s">
        <v>92</v>
      </c>
      <c r="AW791" s="13" t="s">
        <v>42</v>
      </c>
      <c r="AX791" s="13" t="s">
        <v>82</v>
      </c>
      <c r="AY791" s="246" t="s">
        <v>139</v>
      </c>
    </row>
    <row r="792" s="14" customFormat="1">
      <c r="A792" s="14"/>
      <c r="B792" s="247"/>
      <c r="C792" s="248"/>
      <c r="D792" s="230" t="s">
        <v>151</v>
      </c>
      <c r="E792" s="249" t="s">
        <v>80</v>
      </c>
      <c r="F792" s="250" t="s">
        <v>152</v>
      </c>
      <c r="G792" s="248"/>
      <c r="H792" s="251">
        <v>43.316000000000002</v>
      </c>
      <c r="I792" s="252"/>
      <c r="J792" s="248"/>
      <c r="K792" s="248"/>
      <c r="L792" s="253"/>
      <c r="M792" s="254"/>
      <c r="N792" s="255"/>
      <c r="O792" s="255"/>
      <c r="P792" s="255"/>
      <c r="Q792" s="255"/>
      <c r="R792" s="255"/>
      <c r="S792" s="255"/>
      <c r="T792" s="25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7" t="s">
        <v>151</v>
      </c>
      <c r="AU792" s="257" t="s">
        <v>92</v>
      </c>
      <c r="AV792" s="14" t="s">
        <v>153</v>
      </c>
      <c r="AW792" s="14" t="s">
        <v>42</v>
      </c>
      <c r="AX792" s="14" t="s">
        <v>90</v>
      </c>
      <c r="AY792" s="257" t="s">
        <v>139</v>
      </c>
    </row>
    <row r="793" s="2" customFormat="1" ht="14.4" customHeight="1">
      <c r="A793" s="41"/>
      <c r="B793" s="42"/>
      <c r="C793" s="217" t="s">
        <v>1424</v>
      </c>
      <c r="D793" s="217" t="s">
        <v>142</v>
      </c>
      <c r="E793" s="218" t="s">
        <v>1425</v>
      </c>
      <c r="F793" s="219" t="s">
        <v>1426</v>
      </c>
      <c r="G793" s="220" t="s">
        <v>351</v>
      </c>
      <c r="H793" s="221">
        <v>0.95099999999999996</v>
      </c>
      <c r="I793" s="222"/>
      <c r="J793" s="223">
        <f>ROUND(I793*H793,2)</f>
        <v>0</v>
      </c>
      <c r="K793" s="219" t="s">
        <v>145</v>
      </c>
      <c r="L793" s="47"/>
      <c r="M793" s="224" t="s">
        <v>80</v>
      </c>
      <c r="N793" s="225" t="s">
        <v>52</v>
      </c>
      <c r="O793" s="87"/>
      <c r="P793" s="226">
        <f>O793*H793</f>
        <v>0</v>
      </c>
      <c r="Q793" s="226">
        <v>0.50375000000000003</v>
      </c>
      <c r="R793" s="226">
        <f>Q793*H793</f>
        <v>0.47906625000000003</v>
      </c>
      <c r="S793" s="226">
        <v>1.95</v>
      </c>
      <c r="T793" s="227">
        <f>S793*H793</f>
        <v>1.8544499999999999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28" t="s">
        <v>153</v>
      </c>
      <c r="AT793" s="228" t="s">
        <v>142</v>
      </c>
      <c r="AU793" s="228" t="s">
        <v>92</v>
      </c>
      <c r="AY793" s="19" t="s">
        <v>139</v>
      </c>
      <c r="BE793" s="229">
        <f>IF(N793="základní",J793,0)</f>
        <v>0</v>
      </c>
      <c r="BF793" s="229">
        <f>IF(N793="snížená",J793,0)</f>
        <v>0</v>
      </c>
      <c r="BG793" s="229">
        <f>IF(N793="zákl. přenesená",J793,0)</f>
        <v>0</v>
      </c>
      <c r="BH793" s="229">
        <f>IF(N793="sníž. přenesená",J793,0)</f>
        <v>0</v>
      </c>
      <c r="BI793" s="229">
        <f>IF(N793="nulová",J793,0)</f>
        <v>0</v>
      </c>
      <c r="BJ793" s="19" t="s">
        <v>90</v>
      </c>
      <c r="BK793" s="229">
        <f>ROUND(I793*H793,2)</f>
        <v>0</v>
      </c>
      <c r="BL793" s="19" t="s">
        <v>153</v>
      </c>
      <c r="BM793" s="228" t="s">
        <v>1427</v>
      </c>
    </row>
    <row r="794" s="2" customFormat="1">
      <c r="A794" s="41"/>
      <c r="B794" s="42"/>
      <c r="C794" s="43"/>
      <c r="D794" s="230" t="s">
        <v>148</v>
      </c>
      <c r="E794" s="43"/>
      <c r="F794" s="231" t="s">
        <v>1428</v>
      </c>
      <c r="G794" s="43"/>
      <c r="H794" s="43"/>
      <c r="I794" s="232"/>
      <c r="J794" s="43"/>
      <c r="K794" s="43"/>
      <c r="L794" s="47"/>
      <c r="M794" s="233"/>
      <c r="N794" s="234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T794" s="19" t="s">
        <v>148</v>
      </c>
      <c r="AU794" s="19" t="s">
        <v>92</v>
      </c>
    </row>
    <row r="795" s="2" customFormat="1" ht="14.4" customHeight="1">
      <c r="A795" s="41"/>
      <c r="B795" s="42"/>
      <c r="C795" s="282" t="s">
        <v>1429</v>
      </c>
      <c r="D795" s="282" t="s">
        <v>832</v>
      </c>
      <c r="E795" s="283" t="s">
        <v>1430</v>
      </c>
      <c r="F795" s="284" t="s">
        <v>1431</v>
      </c>
      <c r="G795" s="285" t="s">
        <v>265</v>
      </c>
      <c r="H795" s="286">
        <v>54</v>
      </c>
      <c r="I795" s="287"/>
      <c r="J795" s="288">
        <f>ROUND(I795*H795,2)</f>
        <v>0</v>
      </c>
      <c r="K795" s="284" t="s">
        <v>145</v>
      </c>
      <c r="L795" s="289"/>
      <c r="M795" s="290" t="s">
        <v>80</v>
      </c>
      <c r="N795" s="291" t="s">
        <v>52</v>
      </c>
      <c r="O795" s="87"/>
      <c r="P795" s="226">
        <f>O795*H795</f>
        <v>0</v>
      </c>
      <c r="Q795" s="226">
        <v>0.0041999999999999997</v>
      </c>
      <c r="R795" s="226">
        <f>Q795*H795</f>
        <v>0.22679999999999997</v>
      </c>
      <c r="S795" s="226">
        <v>0</v>
      </c>
      <c r="T795" s="227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28" t="s">
        <v>182</v>
      </c>
      <c r="AT795" s="228" t="s">
        <v>832</v>
      </c>
      <c r="AU795" s="228" t="s">
        <v>92</v>
      </c>
      <c r="AY795" s="19" t="s">
        <v>139</v>
      </c>
      <c r="BE795" s="229">
        <f>IF(N795="základní",J795,0)</f>
        <v>0</v>
      </c>
      <c r="BF795" s="229">
        <f>IF(N795="snížená",J795,0)</f>
        <v>0</v>
      </c>
      <c r="BG795" s="229">
        <f>IF(N795="zákl. přenesená",J795,0)</f>
        <v>0</v>
      </c>
      <c r="BH795" s="229">
        <f>IF(N795="sníž. přenesená",J795,0)</f>
        <v>0</v>
      </c>
      <c r="BI795" s="229">
        <f>IF(N795="nulová",J795,0)</f>
        <v>0</v>
      </c>
      <c r="BJ795" s="19" t="s">
        <v>90</v>
      </c>
      <c r="BK795" s="229">
        <f>ROUND(I795*H795,2)</f>
        <v>0</v>
      </c>
      <c r="BL795" s="19" t="s">
        <v>153</v>
      </c>
      <c r="BM795" s="228" t="s">
        <v>1432</v>
      </c>
    </row>
    <row r="796" s="2" customFormat="1">
      <c r="A796" s="41"/>
      <c r="B796" s="42"/>
      <c r="C796" s="43"/>
      <c r="D796" s="230" t="s">
        <v>148</v>
      </c>
      <c r="E796" s="43"/>
      <c r="F796" s="231" t="s">
        <v>1431</v>
      </c>
      <c r="G796" s="43"/>
      <c r="H796" s="43"/>
      <c r="I796" s="232"/>
      <c r="J796" s="43"/>
      <c r="K796" s="43"/>
      <c r="L796" s="47"/>
      <c r="M796" s="233"/>
      <c r="N796" s="234"/>
      <c r="O796" s="87"/>
      <c r="P796" s="87"/>
      <c r="Q796" s="87"/>
      <c r="R796" s="87"/>
      <c r="S796" s="87"/>
      <c r="T796" s="88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T796" s="19" t="s">
        <v>148</v>
      </c>
      <c r="AU796" s="19" t="s">
        <v>92</v>
      </c>
    </row>
    <row r="797" s="15" customFormat="1">
      <c r="A797" s="15"/>
      <c r="B797" s="261"/>
      <c r="C797" s="262"/>
      <c r="D797" s="230" t="s">
        <v>151</v>
      </c>
      <c r="E797" s="263" t="s">
        <v>80</v>
      </c>
      <c r="F797" s="264" t="s">
        <v>1433</v>
      </c>
      <c r="G797" s="262"/>
      <c r="H797" s="263" t="s">
        <v>80</v>
      </c>
      <c r="I797" s="265"/>
      <c r="J797" s="262"/>
      <c r="K797" s="262"/>
      <c r="L797" s="266"/>
      <c r="M797" s="267"/>
      <c r="N797" s="268"/>
      <c r="O797" s="268"/>
      <c r="P797" s="268"/>
      <c r="Q797" s="268"/>
      <c r="R797" s="268"/>
      <c r="S797" s="268"/>
      <c r="T797" s="269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70" t="s">
        <v>151</v>
      </c>
      <c r="AU797" s="270" t="s">
        <v>92</v>
      </c>
      <c r="AV797" s="15" t="s">
        <v>90</v>
      </c>
      <c r="AW797" s="15" t="s">
        <v>42</v>
      </c>
      <c r="AX797" s="15" t="s">
        <v>82</v>
      </c>
      <c r="AY797" s="270" t="s">
        <v>139</v>
      </c>
    </row>
    <row r="798" s="13" customFormat="1">
      <c r="A798" s="13"/>
      <c r="B798" s="236"/>
      <c r="C798" s="237"/>
      <c r="D798" s="230" t="s">
        <v>151</v>
      </c>
      <c r="E798" s="238" t="s">
        <v>80</v>
      </c>
      <c r="F798" s="239" t="s">
        <v>684</v>
      </c>
      <c r="G798" s="237"/>
      <c r="H798" s="240">
        <v>54</v>
      </c>
      <c r="I798" s="241"/>
      <c r="J798" s="237"/>
      <c r="K798" s="237"/>
      <c r="L798" s="242"/>
      <c r="M798" s="243"/>
      <c r="N798" s="244"/>
      <c r="O798" s="244"/>
      <c r="P798" s="244"/>
      <c r="Q798" s="244"/>
      <c r="R798" s="244"/>
      <c r="S798" s="244"/>
      <c r="T798" s="24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6" t="s">
        <v>151</v>
      </c>
      <c r="AU798" s="246" t="s">
        <v>92</v>
      </c>
      <c r="AV798" s="13" t="s">
        <v>92</v>
      </c>
      <c r="AW798" s="13" t="s">
        <v>42</v>
      </c>
      <c r="AX798" s="13" t="s">
        <v>82</v>
      </c>
      <c r="AY798" s="246" t="s">
        <v>139</v>
      </c>
    </row>
    <row r="799" s="14" customFormat="1">
      <c r="A799" s="14"/>
      <c r="B799" s="247"/>
      <c r="C799" s="248"/>
      <c r="D799" s="230" t="s">
        <v>151</v>
      </c>
      <c r="E799" s="249" t="s">
        <v>80</v>
      </c>
      <c r="F799" s="250" t="s">
        <v>152</v>
      </c>
      <c r="G799" s="248"/>
      <c r="H799" s="251">
        <v>54</v>
      </c>
      <c r="I799" s="252"/>
      <c r="J799" s="248"/>
      <c r="K799" s="248"/>
      <c r="L799" s="253"/>
      <c r="M799" s="254"/>
      <c r="N799" s="255"/>
      <c r="O799" s="255"/>
      <c r="P799" s="255"/>
      <c r="Q799" s="255"/>
      <c r="R799" s="255"/>
      <c r="S799" s="255"/>
      <c r="T799" s="256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7" t="s">
        <v>151</v>
      </c>
      <c r="AU799" s="257" t="s">
        <v>92</v>
      </c>
      <c r="AV799" s="14" t="s">
        <v>153</v>
      </c>
      <c r="AW799" s="14" t="s">
        <v>42</v>
      </c>
      <c r="AX799" s="14" t="s">
        <v>90</v>
      </c>
      <c r="AY799" s="257" t="s">
        <v>139</v>
      </c>
    </row>
    <row r="800" s="2" customFormat="1" ht="14.4" customHeight="1">
      <c r="A800" s="41"/>
      <c r="B800" s="42"/>
      <c r="C800" s="217" t="s">
        <v>1434</v>
      </c>
      <c r="D800" s="217" t="s">
        <v>142</v>
      </c>
      <c r="E800" s="218" t="s">
        <v>1435</v>
      </c>
      <c r="F800" s="219" t="s">
        <v>1436</v>
      </c>
      <c r="G800" s="220" t="s">
        <v>330</v>
      </c>
      <c r="H800" s="221">
        <v>7.7350000000000003</v>
      </c>
      <c r="I800" s="222"/>
      <c r="J800" s="223">
        <f>ROUND(I800*H800,2)</f>
        <v>0</v>
      </c>
      <c r="K800" s="219" t="s">
        <v>145</v>
      </c>
      <c r="L800" s="47"/>
      <c r="M800" s="224" t="s">
        <v>80</v>
      </c>
      <c r="N800" s="225" t="s">
        <v>52</v>
      </c>
      <c r="O800" s="87"/>
      <c r="P800" s="226">
        <f>O800*H800</f>
        <v>0</v>
      </c>
      <c r="Q800" s="226">
        <v>0.00116</v>
      </c>
      <c r="R800" s="226">
        <f>Q800*H800</f>
        <v>0.0089726000000000007</v>
      </c>
      <c r="S800" s="226">
        <v>0</v>
      </c>
      <c r="T800" s="227">
        <f>S800*H800</f>
        <v>0</v>
      </c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R800" s="228" t="s">
        <v>153</v>
      </c>
      <c r="AT800" s="228" t="s">
        <v>142</v>
      </c>
      <c r="AU800" s="228" t="s">
        <v>92</v>
      </c>
      <c r="AY800" s="19" t="s">
        <v>139</v>
      </c>
      <c r="BE800" s="229">
        <f>IF(N800="základní",J800,0)</f>
        <v>0</v>
      </c>
      <c r="BF800" s="229">
        <f>IF(N800="snížená",J800,0)</f>
        <v>0</v>
      </c>
      <c r="BG800" s="229">
        <f>IF(N800="zákl. přenesená",J800,0)</f>
        <v>0</v>
      </c>
      <c r="BH800" s="229">
        <f>IF(N800="sníž. přenesená",J800,0)</f>
        <v>0</v>
      </c>
      <c r="BI800" s="229">
        <f>IF(N800="nulová",J800,0)</f>
        <v>0</v>
      </c>
      <c r="BJ800" s="19" t="s">
        <v>90</v>
      </c>
      <c r="BK800" s="229">
        <f>ROUND(I800*H800,2)</f>
        <v>0</v>
      </c>
      <c r="BL800" s="19" t="s">
        <v>153</v>
      </c>
      <c r="BM800" s="228" t="s">
        <v>1437</v>
      </c>
    </row>
    <row r="801" s="2" customFormat="1">
      <c r="A801" s="41"/>
      <c r="B801" s="42"/>
      <c r="C801" s="43"/>
      <c r="D801" s="230" t="s">
        <v>148</v>
      </c>
      <c r="E801" s="43"/>
      <c r="F801" s="231" t="s">
        <v>1438</v>
      </c>
      <c r="G801" s="43"/>
      <c r="H801" s="43"/>
      <c r="I801" s="232"/>
      <c r="J801" s="43"/>
      <c r="K801" s="43"/>
      <c r="L801" s="47"/>
      <c r="M801" s="233"/>
      <c r="N801" s="23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19" t="s">
        <v>148</v>
      </c>
      <c r="AU801" s="19" t="s">
        <v>92</v>
      </c>
    </row>
    <row r="802" s="2" customFormat="1">
      <c r="A802" s="41"/>
      <c r="B802" s="42"/>
      <c r="C802" s="43"/>
      <c r="D802" s="230" t="s">
        <v>149</v>
      </c>
      <c r="E802" s="43"/>
      <c r="F802" s="235" t="s">
        <v>1439</v>
      </c>
      <c r="G802" s="43"/>
      <c r="H802" s="43"/>
      <c r="I802" s="232"/>
      <c r="J802" s="43"/>
      <c r="K802" s="43"/>
      <c r="L802" s="47"/>
      <c r="M802" s="233"/>
      <c r="N802" s="234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19" t="s">
        <v>149</v>
      </c>
      <c r="AU802" s="19" t="s">
        <v>92</v>
      </c>
    </row>
    <row r="803" s="13" customFormat="1">
      <c r="A803" s="13"/>
      <c r="B803" s="236"/>
      <c r="C803" s="237"/>
      <c r="D803" s="230" t="s">
        <v>151</v>
      </c>
      <c r="E803" s="238" t="s">
        <v>80</v>
      </c>
      <c r="F803" s="239" t="s">
        <v>1440</v>
      </c>
      <c r="G803" s="237"/>
      <c r="H803" s="240">
        <v>7.7350000000000003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6" t="s">
        <v>151</v>
      </c>
      <c r="AU803" s="246" t="s">
        <v>92</v>
      </c>
      <c r="AV803" s="13" t="s">
        <v>92</v>
      </c>
      <c r="AW803" s="13" t="s">
        <v>42</v>
      </c>
      <c r="AX803" s="13" t="s">
        <v>82</v>
      </c>
      <c r="AY803" s="246" t="s">
        <v>139</v>
      </c>
    </row>
    <row r="804" s="14" customFormat="1">
      <c r="A804" s="14"/>
      <c r="B804" s="247"/>
      <c r="C804" s="248"/>
      <c r="D804" s="230" t="s">
        <v>151</v>
      </c>
      <c r="E804" s="249" t="s">
        <v>80</v>
      </c>
      <c r="F804" s="250" t="s">
        <v>152</v>
      </c>
      <c r="G804" s="248"/>
      <c r="H804" s="251">
        <v>7.7350000000000003</v>
      </c>
      <c r="I804" s="252"/>
      <c r="J804" s="248"/>
      <c r="K804" s="248"/>
      <c r="L804" s="253"/>
      <c r="M804" s="254"/>
      <c r="N804" s="255"/>
      <c r="O804" s="255"/>
      <c r="P804" s="255"/>
      <c r="Q804" s="255"/>
      <c r="R804" s="255"/>
      <c r="S804" s="255"/>
      <c r="T804" s="256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7" t="s">
        <v>151</v>
      </c>
      <c r="AU804" s="257" t="s">
        <v>92</v>
      </c>
      <c r="AV804" s="14" t="s">
        <v>153</v>
      </c>
      <c r="AW804" s="14" t="s">
        <v>42</v>
      </c>
      <c r="AX804" s="14" t="s">
        <v>90</v>
      </c>
      <c r="AY804" s="257" t="s">
        <v>139</v>
      </c>
    </row>
    <row r="805" s="12" customFormat="1" ht="22.8" customHeight="1">
      <c r="A805" s="12"/>
      <c r="B805" s="201"/>
      <c r="C805" s="202"/>
      <c r="D805" s="203" t="s">
        <v>81</v>
      </c>
      <c r="E805" s="215" t="s">
        <v>514</v>
      </c>
      <c r="F805" s="215" t="s">
        <v>515</v>
      </c>
      <c r="G805" s="202"/>
      <c r="H805" s="202"/>
      <c r="I805" s="205"/>
      <c r="J805" s="216">
        <f>BK805</f>
        <v>0</v>
      </c>
      <c r="K805" s="202"/>
      <c r="L805" s="207"/>
      <c r="M805" s="208"/>
      <c r="N805" s="209"/>
      <c r="O805" s="209"/>
      <c r="P805" s="210">
        <f>SUM(P806:P1060)</f>
        <v>0</v>
      </c>
      <c r="Q805" s="209"/>
      <c r="R805" s="210">
        <f>SUM(R806:R1060)</f>
        <v>0</v>
      </c>
      <c r="S805" s="209"/>
      <c r="T805" s="211">
        <f>SUM(T806:T1060)</f>
        <v>0</v>
      </c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R805" s="212" t="s">
        <v>90</v>
      </c>
      <c r="AT805" s="213" t="s">
        <v>81</v>
      </c>
      <c r="AU805" s="213" t="s">
        <v>90</v>
      </c>
      <c r="AY805" s="212" t="s">
        <v>139</v>
      </c>
      <c r="BK805" s="214">
        <f>SUM(BK806:BK1060)</f>
        <v>0</v>
      </c>
    </row>
    <row r="806" s="2" customFormat="1" ht="14.4" customHeight="1">
      <c r="A806" s="41"/>
      <c r="B806" s="42"/>
      <c r="C806" s="217" t="s">
        <v>1441</v>
      </c>
      <c r="D806" s="217" t="s">
        <v>142</v>
      </c>
      <c r="E806" s="218" t="s">
        <v>1442</v>
      </c>
      <c r="F806" s="219" t="s">
        <v>1443</v>
      </c>
      <c r="G806" s="220" t="s">
        <v>380</v>
      </c>
      <c r="H806" s="221">
        <v>12.144</v>
      </c>
      <c r="I806" s="222"/>
      <c r="J806" s="223">
        <f>ROUND(I806*H806,2)</f>
        <v>0</v>
      </c>
      <c r="K806" s="219" t="s">
        <v>145</v>
      </c>
      <c r="L806" s="47"/>
      <c r="M806" s="224" t="s">
        <v>80</v>
      </c>
      <c r="N806" s="225" t="s">
        <v>52</v>
      </c>
      <c r="O806" s="87"/>
      <c r="P806" s="226">
        <f>O806*H806</f>
        <v>0</v>
      </c>
      <c r="Q806" s="226">
        <v>0</v>
      </c>
      <c r="R806" s="226">
        <f>Q806*H806</f>
        <v>0</v>
      </c>
      <c r="S806" s="226">
        <v>0</v>
      </c>
      <c r="T806" s="227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28" t="s">
        <v>153</v>
      </c>
      <c r="AT806" s="228" t="s">
        <v>142</v>
      </c>
      <c r="AU806" s="228" t="s">
        <v>92</v>
      </c>
      <c r="AY806" s="19" t="s">
        <v>139</v>
      </c>
      <c r="BE806" s="229">
        <f>IF(N806="základní",J806,0)</f>
        <v>0</v>
      </c>
      <c r="BF806" s="229">
        <f>IF(N806="snížená",J806,0)</f>
        <v>0</v>
      </c>
      <c r="BG806" s="229">
        <f>IF(N806="zákl. přenesená",J806,0)</f>
        <v>0</v>
      </c>
      <c r="BH806" s="229">
        <f>IF(N806="sníž. přenesená",J806,0)</f>
        <v>0</v>
      </c>
      <c r="BI806" s="229">
        <f>IF(N806="nulová",J806,0)</f>
        <v>0</v>
      </c>
      <c r="BJ806" s="19" t="s">
        <v>90</v>
      </c>
      <c r="BK806" s="229">
        <f>ROUND(I806*H806,2)</f>
        <v>0</v>
      </c>
      <c r="BL806" s="19" t="s">
        <v>153</v>
      </c>
      <c r="BM806" s="228" t="s">
        <v>1444</v>
      </c>
    </row>
    <row r="807" s="2" customFormat="1">
      <c r="A807" s="41"/>
      <c r="B807" s="42"/>
      <c r="C807" s="43"/>
      <c r="D807" s="230" t="s">
        <v>148</v>
      </c>
      <c r="E807" s="43"/>
      <c r="F807" s="231" t="s">
        <v>1445</v>
      </c>
      <c r="G807" s="43"/>
      <c r="H807" s="43"/>
      <c r="I807" s="232"/>
      <c r="J807" s="43"/>
      <c r="K807" s="43"/>
      <c r="L807" s="47"/>
      <c r="M807" s="233"/>
      <c r="N807" s="234"/>
      <c r="O807" s="87"/>
      <c r="P807" s="87"/>
      <c r="Q807" s="87"/>
      <c r="R807" s="87"/>
      <c r="S807" s="87"/>
      <c r="T807" s="88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T807" s="19" t="s">
        <v>148</v>
      </c>
      <c r="AU807" s="19" t="s">
        <v>92</v>
      </c>
    </row>
    <row r="808" s="2" customFormat="1">
      <c r="A808" s="41"/>
      <c r="B808" s="42"/>
      <c r="C808" s="43"/>
      <c r="D808" s="230" t="s">
        <v>149</v>
      </c>
      <c r="E808" s="43"/>
      <c r="F808" s="235" t="s">
        <v>1446</v>
      </c>
      <c r="G808" s="43"/>
      <c r="H808" s="43"/>
      <c r="I808" s="232"/>
      <c r="J808" s="43"/>
      <c r="K808" s="43"/>
      <c r="L808" s="47"/>
      <c r="M808" s="233"/>
      <c r="N808" s="234"/>
      <c r="O808" s="87"/>
      <c r="P808" s="87"/>
      <c r="Q808" s="87"/>
      <c r="R808" s="87"/>
      <c r="S808" s="87"/>
      <c r="T808" s="88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T808" s="19" t="s">
        <v>149</v>
      </c>
      <c r="AU808" s="19" t="s">
        <v>92</v>
      </c>
    </row>
    <row r="809" s="13" customFormat="1">
      <c r="A809" s="13"/>
      <c r="B809" s="236"/>
      <c r="C809" s="237"/>
      <c r="D809" s="230" t="s">
        <v>151</v>
      </c>
      <c r="E809" s="238" t="s">
        <v>80</v>
      </c>
      <c r="F809" s="239" t="s">
        <v>1447</v>
      </c>
      <c r="G809" s="237"/>
      <c r="H809" s="240">
        <v>12.144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6" t="s">
        <v>151</v>
      </c>
      <c r="AU809" s="246" t="s">
        <v>92</v>
      </c>
      <c r="AV809" s="13" t="s">
        <v>92</v>
      </c>
      <c r="AW809" s="13" t="s">
        <v>42</v>
      </c>
      <c r="AX809" s="13" t="s">
        <v>82</v>
      </c>
      <c r="AY809" s="246" t="s">
        <v>139</v>
      </c>
    </row>
    <row r="810" s="14" customFormat="1">
      <c r="A810" s="14"/>
      <c r="B810" s="247"/>
      <c r="C810" s="248"/>
      <c r="D810" s="230" t="s">
        <v>151</v>
      </c>
      <c r="E810" s="249" t="s">
        <v>80</v>
      </c>
      <c r="F810" s="250" t="s">
        <v>152</v>
      </c>
      <c r="G810" s="248"/>
      <c r="H810" s="251">
        <v>12.144</v>
      </c>
      <c r="I810" s="252"/>
      <c r="J810" s="248"/>
      <c r="K810" s="248"/>
      <c r="L810" s="253"/>
      <c r="M810" s="254"/>
      <c r="N810" s="255"/>
      <c r="O810" s="255"/>
      <c r="P810" s="255"/>
      <c r="Q810" s="255"/>
      <c r="R810" s="255"/>
      <c r="S810" s="255"/>
      <c r="T810" s="25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7" t="s">
        <v>151</v>
      </c>
      <c r="AU810" s="257" t="s">
        <v>92</v>
      </c>
      <c r="AV810" s="14" t="s">
        <v>153</v>
      </c>
      <c r="AW810" s="14" t="s">
        <v>42</v>
      </c>
      <c r="AX810" s="14" t="s">
        <v>90</v>
      </c>
      <c r="AY810" s="257" t="s">
        <v>139</v>
      </c>
    </row>
    <row r="811" s="2" customFormat="1" ht="14.4" customHeight="1">
      <c r="A811" s="41"/>
      <c r="B811" s="42"/>
      <c r="C811" s="217" t="s">
        <v>1448</v>
      </c>
      <c r="D811" s="217" t="s">
        <v>142</v>
      </c>
      <c r="E811" s="218" t="s">
        <v>1442</v>
      </c>
      <c r="F811" s="219" t="s">
        <v>1443</v>
      </c>
      <c r="G811" s="220" t="s">
        <v>380</v>
      </c>
      <c r="H811" s="221">
        <v>0.54600000000000004</v>
      </c>
      <c r="I811" s="222"/>
      <c r="J811" s="223">
        <f>ROUND(I811*H811,2)</f>
        <v>0</v>
      </c>
      <c r="K811" s="219" t="s">
        <v>145</v>
      </c>
      <c r="L811" s="47"/>
      <c r="M811" s="224" t="s">
        <v>80</v>
      </c>
      <c r="N811" s="225" t="s">
        <v>52</v>
      </c>
      <c r="O811" s="87"/>
      <c r="P811" s="226">
        <f>O811*H811</f>
        <v>0</v>
      </c>
      <c r="Q811" s="226">
        <v>0</v>
      </c>
      <c r="R811" s="226">
        <f>Q811*H811</f>
        <v>0</v>
      </c>
      <c r="S811" s="226">
        <v>0</v>
      </c>
      <c r="T811" s="227">
        <f>S811*H811</f>
        <v>0</v>
      </c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R811" s="228" t="s">
        <v>153</v>
      </c>
      <c r="AT811" s="228" t="s">
        <v>142</v>
      </c>
      <c r="AU811" s="228" t="s">
        <v>92</v>
      </c>
      <c r="AY811" s="19" t="s">
        <v>139</v>
      </c>
      <c r="BE811" s="229">
        <f>IF(N811="základní",J811,0)</f>
        <v>0</v>
      </c>
      <c r="BF811" s="229">
        <f>IF(N811="snížená",J811,0)</f>
        <v>0</v>
      </c>
      <c r="BG811" s="229">
        <f>IF(N811="zákl. přenesená",J811,0)</f>
        <v>0</v>
      </c>
      <c r="BH811" s="229">
        <f>IF(N811="sníž. přenesená",J811,0)</f>
        <v>0</v>
      </c>
      <c r="BI811" s="229">
        <f>IF(N811="nulová",J811,0)</f>
        <v>0</v>
      </c>
      <c r="BJ811" s="19" t="s">
        <v>90</v>
      </c>
      <c r="BK811" s="229">
        <f>ROUND(I811*H811,2)</f>
        <v>0</v>
      </c>
      <c r="BL811" s="19" t="s">
        <v>153</v>
      </c>
      <c r="BM811" s="228" t="s">
        <v>1449</v>
      </c>
    </row>
    <row r="812" s="2" customFormat="1">
      <c r="A812" s="41"/>
      <c r="B812" s="42"/>
      <c r="C812" s="43"/>
      <c r="D812" s="230" t="s">
        <v>148</v>
      </c>
      <c r="E812" s="43"/>
      <c r="F812" s="231" t="s">
        <v>1445</v>
      </c>
      <c r="G812" s="43"/>
      <c r="H812" s="43"/>
      <c r="I812" s="232"/>
      <c r="J812" s="43"/>
      <c r="K812" s="43"/>
      <c r="L812" s="47"/>
      <c r="M812" s="233"/>
      <c r="N812" s="234"/>
      <c r="O812" s="87"/>
      <c r="P812" s="87"/>
      <c r="Q812" s="87"/>
      <c r="R812" s="87"/>
      <c r="S812" s="87"/>
      <c r="T812" s="88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T812" s="19" t="s">
        <v>148</v>
      </c>
      <c r="AU812" s="19" t="s">
        <v>92</v>
      </c>
    </row>
    <row r="813" s="2" customFormat="1">
      <c r="A813" s="41"/>
      <c r="B813" s="42"/>
      <c r="C813" s="43"/>
      <c r="D813" s="230" t="s">
        <v>149</v>
      </c>
      <c r="E813" s="43"/>
      <c r="F813" s="235" t="s">
        <v>1450</v>
      </c>
      <c r="G813" s="43"/>
      <c r="H813" s="43"/>
      <c r="I813" s="232"/>
      <c r="J813" s="43"/>
      <c r="K813" s="43"/>
      <c r="L813" s="47"/>
      <c r="M813" s="233"/>
      <c r="N813" s="234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T813" s="19" t="s">
        <v>149</v>
      </c>
      <c r="AU813" s="19" t="s">
        <v>92</v>
      </c>
    </row>
    <row r="814" s="13" customFormat="1">
      <c r="A814" s="13"/>
      <c r="B814" s="236"/>
      <c r="C814" s="237"/>
      <c r="D814" s="230" t="s">
        <v>151</v>
      </c>
      <c r="E814" s="238" t="s">
        <v>80</v>
      </c>
      <c r="F814" s="239" t="s">
        <v>1451</v>
      </c>
      <c r="G814" s="237"/>
      <c r="H814" s="240">
        <v>0.54600000000000004</v>
      </c>
      <c r="I814" s="241"/>
      <c r="J814" s="237"/>
      <c r="K814" s="237"/>
      <c r="L814" s="242"/>
      <c r="M814" s="243"/>
      <c r="N814" s="244"/>
      <c r="O814" s="244"/>
      <c r="P814" s="244"/>
      <c r="Q814" s="244"/>
      <c r="R814" s="244"/>
      <c r="S814" s="244"/>
      <c r="T814" s="24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6" t="s">
        <v>151</v>
      </c>
      <c r="AU814" s="246" t="s">
        <v>92</v>
      </c>
      <c r="AV814" s="13" t="s">
        <v>92</v>
      </c>
      <c r="AW814" s="13" t="s">
        <v>42</v>
      </c>
      <c r="AX814" s="13" t="s">
        <v>82</v>
      </c>
      <c r="AY814" s="246" t="s">
        <v>139</v>
      </c>
    </row>
    <row r="815" s="14" customFormat="1">
      <c r="A815" s="14"/>
      <c r="B815" s="247"/>
      <c r="C815" s="248"/>
      <c r="D815" s="230" t="s">
        <v>151</v>
      </c>
      <c r="E815" s="249" t="s">
        <v>80</v>
      </c>
      <c r="F815" s="250" t="s">
        <v>152</v>
      </c>
      <c r="G815" s="248"/>
      <c r="H815" s="251">
        <v>0.54600000000000004</v>
      </c>
      <c r="I815" s="252"/>
      <c r="J815" s="248"/>
      <c r="K815" s="248"/>
      <c r="L815" s="253"/>
      <c r="M815" s="254"/>
      <c r="N815" s="255"/>
      <c r="O815" s="255"/>
      <c r="P815" s="255"/>
      <c r="Q815" s="255"/>
      <c r="R815" s="255"/>
      <c r="S815" s="255"/>
      <c r="T815" s="25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7" t="s">
        <v>151</v>
      </c>
      <c r="AU815" s="257" t="s">
        <v>92</v>
      </c>
      <c r="AV815" s="14" t="s">
        <v>153</v>
      </c>
      <c r="AW815" s="14" t="s">
        <v>42</v>
      </c>
      <c r="AX815" s="14" t="s">
        <v>90</v>
      </c>
      <c r="AY815" s="257" t="s">
        <v>139</v>
      </c>
    </row>
    <row r="816" s="2" customFormat="1" ht="14.4" customHeight="1">
      <c r="A816" s="41"/>
      <c r="B816" s="42"/>
      <c r="C816" s="217" t="s">
        <v>1452</v>
      </c>
      <c r="D816" s="217" t="s">
        <v>142</v>
      </c>
      <c r="E816" s="218" t="s">
        <v>1442</v>
      </c>
      <c r="F816" s="219" t="s">
        <v>1443</v>
      </c>
      <c r="G816" s="220" t="s">
        <v>380</v>
      </c>
      <c r="H816" s="221">
        <v>2.1930000000000001</v>
      </c>
      <c r="I816" s="222"/>
      <c r="J816" s="223">
        <f>ROUND(I816*H816,2)</f>
        <v>0</v>
      </c>
      <c r="K816" s="219" t="s">
        <v>145</v>
      </c>
      <c r="L816" s="47"/>
      <c r="M816" s="224" t="s">
        <v>80</v>
      </c>
      <c r="N816" s="225" t="s">
        <v>52</v>
      </c>
      <c r="O816" s="87"/>
      <c r="P816" s="226">
        <f>O816*H816</f>
        <v>0</v>
      </c>
      <c r="Q816" s="226">
        <v>0</v>
      </c>
      <c r="R816" s="226">
        <f>Q816*H816</f>
        <v>0</v>
      </c>
      <c r="S816" s="226">
        <v>0</v>
      </c>
      <c r="T816" s="227">
        <f>S816*H816</f>
        <v>0</v>
      </c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R816" s="228" t="s">
        <v>153</v>
      </c>
      <c r="AT816" s="228" t="s">
        <v>142</v>
      </c>
      <c r="AU816" s="228" t="s">
        <v>92</v>
      </c>
      <c r="AY816" s="19" t="s">
        <v>139</v>
      </c>
      <c r="BE816" s="229">
        <f>IF(N816="základní",J816,0)</f>
        <v>0</v>
      </c>
      <c r="BF816" s="229">
        <f>IF(N816="snížená",J816,0)</f>
        <v>0</v>
      </c>
      <c r="BG816" s="229">
        <f>IF(N816="zákl. přenesená",J816,0)</f>
        <v>0</v>
      </c>
      <c r="BH816" s="229">
        <f>IF(N816="sníž. přenesená",J816,0)</f>
        <v>0</v>
      </c>
      <c r="BI816" s="229">
        <f>IF(N816="nulová",J816,0)</f>
        <v>0</v>
      </c>
      <c r="BJ816" s="19" t="s">
        <v>90</v>
      </c>
      <c r="BK816" s="229">
        <f>ROUND(I816*H816,2)</f>
        <v>0</v>
      </c>
      <c r="BL816" s="19" t="s">
        <v>153</v>
      </c>
      <c r="BM816" s="228" t="s">
        <v>1453</v>
      </c>
    </row>
    <row r="817" s="2" customFormat="1">
      <c r="A817" s="41"/>
      <c r="B817" s="42"/>
      <c r="C817" s="43"/>
      <c r="D817" s="230" t="s">
        <v>148</v>
      </c>
      <c r="E817" s="43"/>
      <c r="F817" s="231" t="s">
        <v>1445</v>
      </c>
      <c r="G817" s="43"/>
      <c r="H817" s="43"/>
      <c r="I817" s="232"/>
      <c r="J817" s="43"/>
      <c r="K817" s="43"/>
      <c r="L817" s="47"/>
      <c r="M817" s="233"/>
      <c r="N817" s="234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19" t="s">
        <v>148</v>
      </c>
      <c r="AU817" s="19" t="s">
        <v>92</v>
      </c>
    </row>
    <row r="818" s="2" customFormat="1">
      <c r="A818" s="41"/>
      <c r="B818" s="42"/>
      <c r="C818" s="43"/>
      <c r="D818" s="230" t="s">
        <v>149</v>
      </c>
      <c r="E818" s="43"/>
      <c r="F818" s="235" t="s">
        <v>1454</v>
      </c>
      <c r="G818" s="43"/>
      <c r="H818" s="43"/>
      <c r="I818" s="232"/>
      <c r="J818" s="43"/>
      <c r="K818" s="43"/>
      <c r="L818" s="47"/>
      <c r="M818" s="233"/>
      <c r="N818" s="234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T818" s="19" t="s">
        <v>149</v>
      </c>
      <c r="AU818" s="19" t="s">
        <v>92</v>
      </c>
    </row>
    <row r="819" s="13" customFormat="1">
      <c r="A819" s="13"/>
      <c r="B819" s="236"/>
      <c r="C819" s="237"/>
      <c r="D819" s="230" t="s">
        <v>151</v>
      </c>
      <c r="E819" s="238" t="s">
        <v>80</v>
      </c>
      <c r="F819" s="239" t="s">
        <v>1455</v>
      </c>
      <c r="G819" s="237"/>
      <c r="H819" s="240">
        <v>2.1930000000000001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6" t="s">
        <v>151</v>
      </c>
      <c r="AU819" s="246" t="s">
        <v>92</v>
      </c>
      <c r="AV819" s="13" t="s">
        <v>92</v>
      </c>
      <c r="AW819" s="13" t="s">
        <v>42</v>
      </c>
      <c r="AX819" s="13" t="s">
        <v>82</v>
      </c>
      <c r="AY819" s="246" t="s">
        <v>139</v>
      </c>
    </row>
    <row r="820" s="14" customFormat="1">
      <c r="A820" s="14"/>
      <c r="B820" s="247"/>
      <c r="C820" s="248"/>
      <c r="D820" s="230" t="s">
        <v>151</v>
      </c>
      <c r="E820" s="249" t="s">
        <v>80</v>
      </c>
      <c r="F820" s="250" t="s">
        <v>152</v>
      </c>
      <c r="G820" s="248"/>
      <c r="H820" s="251">
        <v>2.1930000000000001</v>
      </c>
      <c r="I820" s="252"/>
      <c r="J820" s="248"/>
      <c r="K820" s="248"/>
      <c r="L820" s="253"/>
      <c r="M820" s="254"/>
      <c r="N820" s="255"/>
      <c r="O820" s="255"/>
      <c r="P820" s="255"/>
      <c r="Q820" s="255"/>
      <c r="R820" s="255"/>
      <c r="S820" s="255"/>
      <c r="T820" s="256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7" t="s">
        <v>151</v>
      </c>
      <c r="AU820" s="257" t="s">
        <v>92</v>
      </c>
      <c r="AV820" s="14" t="s">
        <v>153</v>
      </c>
      <c r="AW820" s="14" t="s">
        <v>42</v>
      </c>
      <c r="AX820" s="14" t="s">
        <v>90</v>
      </c>
      <c r="AY820" s="257" t="s">
        <v>139</v>
      </c>
    </row>
    <row r="821" s="2" customFormat="1" ht="14.4" customHeight="1">
      <c r="A821" s="41"/>
      <c r="B821" s="42"/>
      <c r="C821" s="217" t="s">
        <v>1456</v>
      </c>
      <c r="D821" s="217" t="s">
        <v>142</v>
      </c>
      <c r="E821" s="218" t="s">
        <v>1457</v>
      </c>
      <c r="F821" s="219" t="s">
        <v>1458</v>
      </c>
      <c r="G821" s="220" t="s">
        <v>380</v>
      </c>
      <c r="H821" s="221">
        <v>230.73599999999999</v>
      </c>
      <c r="I821" s="222"/>
      <c r="J821" s="223">
        <f>ROUND(I821*H821,2)</f>
        <v>0</v>
      </c>
      <c r="K821" s="219" t="s">
        <v>145</v>
      </c>
      <c r="L821" s="47"/>
      <c r="M821" s="224" t="s">
        <v>80</v>
      </c>
      <c r="N821" s="225" t="s">
        <v>52</v>
      </c>
      <c r="O821" s="87"/>
      <c r="P821" s="226">
        <f>O821*H821</f>
        <v>0</v>
      </c>
      <c r="Q821" s="226">
        <v>0</v>
      </c>
      <c r="R821" s="226">
        <f>Q821*H821</f>
        <v>0</v>
      </c>
      <c r="S821" s="226">
        <v>0</v>
      </c>
      <c r="T821" s="227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28" t="s">
        <v>153</v>
      </c>
      <c r="AT821" s="228" t="s">
        <v>142</v>
      </c>
      <c r="AU821" s="228" t="s">
        <v>92</v>
      </c>
      <c r="AY821" s="19" t="s">
        <v>139</v>
      </c>
      <c r="BE821" s="229">
        <f>IF(N821="základní",J821,0)</f>
        <v>0</v>
      </c>
      <c r="BF821" s="229">
        <f>IF(N821="snížená",J821,0)</f>
        <v>0</v>
      </c>
      <c r="BG821" s="229">
        <f>IF(N821="zákl. přenesená",J821,0)</f>
        <v>0</v>
      </c>
      <c r="BH821" s="229">
        <f>IF(N821="sníž. přenesená",J821,0)</f>
        <v>0</v>
      </c>
      <c r="BI821" s="229">
        <f>IF(N821="nulová",J821,0)</f>
        <v>0</v>
      </c>
      <c r="BJ821" s="19" t="s">
        <v>90</v>
      </c>
      <c r="BK821" s="229">
        <f>ROUND(I821*H821,2)</f>
        <v>0</v>
      </c>
      <c r="BL821" s="19" t="s">
        <v>153</v>
      </c>
      <c r="BM821" s="228" t="s">
        <v>1459</v>
      </c>
    </row>
    <row r="822" s="2" customFormat="1">
      <c r="A822" s="41"/>
      <c r="B822" s="42"/>
      <c r="C822" s="43"/>
      <c r="D822" s="230" t="s">
        <v>148</v>
      </c>
      <c r="E822" s="43"/>
      <c r="F822" s="231" t="s">
        <v>1460</v>
      </c>
      <c r="G822" s="43"/>
      <c r="H822" s="43"/>
      <c r="I822" s="232"/>
      <c r="J822" s="43"/>
      <c r="K822" s="43"/>
      <c r="L822" s="47"/>
      <c r="M822" s="233"/>
      <c r="N822" s="234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T822" s="19" t="s">
        <v>148</v>
      </c>
      <c r="AU822" s="19" t="s">
        <v>92</v>
      </c>
    </row>
    <row r="823" s="2" customFormat="1">
      <c r="A823" s="41"/>
      <c r="B823" s="42"/>
      <c r="C823" s="43"/>
      <c r="D823" s="230" t="s">
        <v>149</v>
      </c>
      <c r="E823" s="43"/>
      <c r="F823" s="235" t="s">
        <v>1461</v>
      </c>
      <c r="G823" s="43"/>
      <c r="H823" s="43"/>
      <c r="I823" s="232"/>
      <c r="J823" s="43"/>
      <c r="K823" s="43"/>
      <c r="L823" s="47"/>
      <c r="M823" s="233"/>
      <c r="N823" s="234"/>
      <c r="O823" s="87"/>
      <c r="P823" s="87"/>
      <c r="Q823" s="87"/>
      <c r="R823" s="87"/>
      <c r="S823" s="87"/>
      <c r="T823" s="88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T823" s="19" t="s">
        <v>149</v>
      </c>
      <c r="AU823" s="19" t="s">
        <v>92</v>
      </c>
    </row>
    <row r="824" s="13" customFormat="1">
      <c r="A824" s="13"/>
      <c r="B824" s="236"/>
      <c r="C824" s="237"/>
      <c r="D824" s="230" t="s">
        <v>151</v>
      </c>
      <c r="E824" s="238" t="s">
        <v>80</v>
      </c>
      <c r="F824" s="239" t="s">
        <v>1447</v>
      </c>
      <c r="G824" s="237"/>
      <c r="H824" s="240">
        <v>12.144</v>
      </c>
      <c r="I824" s="241"/>
      <c r="J824" s="237"/>
      <c r="K824" s="237"/>
      <c r="L824" s="242"/>
      <c r="M824" s="243"/>
      <c r="N824" s="244"/>
      <c r="O824" s="244"/>
      <c r="P824" s="244"/>
      <c r="Q824" s="244"/>
      <c r="R824" s="244"/>
      <c r="S824" s="244"/>
      <c r="T824" s="24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6" t="s">
        <v>151</v>
      </c>
      <c r="AU824" s="246" t="s">
        <v>92</v>
      </c>
      <c r="AV824" s="13" t="s">
        <v>92</v>
      </c>
      <c r="AW824" s="13" t="s">
        <v>42</v>
      </c>
      <c r="AX824" s="13" t="s">
        <v>82</v>
      </c>
      <c r="AY824" s="246" t="s">
        <v>139</v>
      </c>
    </row>
    <row r="825" s="14" customFormat="1">
      <c r="A825" s="14"/>
      <c r="B825" s="247"/>
      <c r="C825" s="248"/>
      <c r="D825" s="230" t="s">
        <v>151</v>
      </c>
      <c r="E825" s="249" t="s">
        <v>80</v>
      </c>
      <c r="F825" s="250" t="s">
        <v>152</v>
      </c>
      <c r="G825" s="248"/>
      <c r="H825" s="251">
        <v>12.144</v>
      </c>
      <c r="I825" s="252"/>
      <c r="J825" s="248"/>
      <c r="K825" s="248"/>
      <c r="L825" s="253"/>
      <c r="M825" s="254"/>
      <c r="N825" s="255"/>
      <c r="O825" s="255"/>
      <c r="P825" s="255"/>
      <c r="Q825" s="255"/>
      <c r="R825" s="255"/>
      <c r="S825" s="255"/>
      <c r="T825" s="25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7" t="s">
        <v>151</v>
      </c>
      <c r="AU825" s="257" t="s">
        <v>92</v>
      </c>
      <c r="AV825" s="14" t="s">
        <v>153</v>
      </c>
      <c r="AW825" s="14" t="s">
        <v>42</v>
      </c>
      <c r="AX825" s="14" t="s">
        <v>90</v>
      </c>
      <c r="AY825" s="257" t="s">
        <v>139</v>
      </c>
    </row>
    <row r="826" s="13" customFormat="1">
      <c r="A826" s="13"/>
      <c r="B826" s="236"/>
      <c r="C826" s="237"/>
      <c r="D826" s="230" t="s">
        <v>151</v>
      </c>
      <c r="E826" s="237"/>
      <c r="F826" s="239" t="s">
        <v>1462</v>
      </c>
      <c r="G826" s="237"/>
      <c r="H826" s="240">
        <v>230.73599999999999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6" t="s">
        <v>151</v>
      </c>
      <c r="AU826" s="246" t="s">
        <v>92</v>
      </c>
      <c r="AV826" s="13" t="s">
        <v>92</v>
      </c>
      <c r="AW826" s="13" t="s">
        <v>4</v>
      </c>
      <c r="AX826" s="13" t="s">
        <v>90</v>
      </c>
      <c r="AY826" s="246" t="s">
        <v>139</v>
      </c>
    </row>
    <row r="827" s="2" customFormat="1" ht="14.4" customHeight="1">
      <c r="A827" s="41"/>
      <c r="B827" s="42"/>
      <c r="C827" s="217" t="s">
        <v>1463</v>
      </c>
      <c r="D827" s="217" t="s">
        <v>142</v>
      </c>
      <c r="E827" s="218" t="s">
        <v>1457</v>
      </c>
      <c r="F827" s="219" t="s">
        <v>1458</v>
      </c>
      <c r="G827" s="220" t="s">
        <v>380</v>
      </c>
      <c r="H827" s="221">
        <v>10.374000000000001</v>
      </c>
      <c r="I827" s="222"/>
      <c r="J827" s="223">
        <f>ROUND(I827*H827,2)</f>
        <v>0</v>
      </c>
      <c r="K827" s="219" t="s">
        <v>145</v>
      </c>
      <c r="L827" s="47"/>
      <c r="M827" s="224" t="s">
        <v>80</v>
      </c>
      <c r="N827" s="225" t="s">
        <v>52</v>
      </c>
      <c r="O827" s="87"/>
      <c r="P827" s="226">
        <f>O827*H827</f>
        <v>0</v>
      </c>
      <c r="Q827" s="226">
        <v>0</v>
      </c>
      <c r="R827" s="226">
        <f>Q827*H827</f>
        <v>0</v>
      </c>
      <c r="S827" s="226">
        <v>0</v>
      </c>
      <c r="T827" s="227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28" t="s">
        <v>153</v>
      </c>
      <c r="AT827" s="228" t="s">
        <v>142</v>
      </c>
      <c r="AU827" s="228" t="s">
        <v>92</v>
      </c>
      <c r="AY827" s="19" t="s">
        <v>139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19" t="s">
        <v>90</v>
      </c>
      <c r="BK827" s="229">
        <f>ROUND(I827*H827,2)</f>
        <v>0</v>
      </c>
      <c r="BL827" s="19" t="s">
        <v>153</v>
      </c>
      <c r="BM827" s="228" t="s">
        <v>1464</v>
      </c>
    </row>
    <row r="828" s="2" customFormat="1">
      <c r="A828" s="41"/>
      <c r="B828" s="42"/>
      <c r="C828" s="43"/>
      <c r="D828" s="230" t="s">
        <v>148</v>
      </c>
      <c r="E828" s="43"/>
      <c r="F828" s="231" t="s">
        <v>1460</v>
      </c>
      <c r="G828" s="43"/>
      <c r="H828" s="43"/>
      <c r="I828" s="232"/>
      <c r="J828" s="43"/>
      <c r="K828" s="43"/>
      <c r="L828" s="47"/>
      <c r="M828" s="233"/>
      <c r="N828" s="234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T828" s="19" t="s">
        <v>148</v>
      </c>
      <c r="AU828" s="19" t="s">
        <v>92</v>
      </c>
    </row>
    <row r="829" s="2" customFormat="1">
      <c r="A829" s="41"/>
      <c r="B829" s="42"/>
      <c r="C829" s="43"/>
      <c r="D829" s="230" t="s">
        <v>149</v>
      </c>
      <c r="E829" s="43"/>
      <c r="F829" s="235" t="s">
        <v>1465</v>
      </c>
      <c r="G829" s="43"/>
      <c r="H829" s="43"/>
      <c r="I829" s="232"/>
      <c r="J829" s="43"/>
      <c r="K829" s="43"/>
      <c r="L829" s="47"/>
      <c r="M829" s="233"/>
      <c r="N829" s="234"/>
      <c r="O829" s="87"/>
      <c r="P829" s="87"/>
      <c r="Q829" s="87"/>
      <c r="R829" s="87"/>
      <c r="S829" s="87"/>
      <c r="T829" s="88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T829" s="19" t="s">
        <v>149</v>
      </c>
      <c r="AU829" s="19" t="s">
        <v>92</v>
      </c>
    </row>
    <row r="830" s="13" customFormat="1">
      <c r="A830" s="13"/>
      <c r="B830" s="236"/>
      <c r="C830" s="237"/>
      <c r="D830" s="230" t="s">
        <v>151</v>
      </c>
      <c r="E830" s="238" t="s">
        <v>80</v>
      </c>
      <c r="F830" s="239" t="s">
        <v>1451</v>
      </c>
      <c r="G830" s="237"/>
      <c r="H830" s="240">
        <v>0.54600000000000004</v>
      </c>
      <c r="I830" s="241"/>
      <c r="J830" s="237"/>
      <c r="K830" s="237"/>
      <c r="L830" s="242"/>
      <c r="M830" s="243"/>
      <c r="N830" s="244"/>
      <c r="O830" s="244"/>
      <c r="P830" s="244"/>
      <c r="Q830" s="244"/>
      <c r="R830" s="244"/>
      <c r="S830" s="244"/>
      <c r="T830" s="24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6" t="s">
        <v>151</v>
      </c>
      <c r="AU830" s="246" t="s">
        <v>92</v>
      </c>
      <c r="AV830" s="13" t="s">
        <v>92</v>
      </c>
      <c r="AW830" s="13" t="s">
        <v>42</v>
      </c>
      <c r="AX830" s="13" t="s">
        <v>82</v>
      </c>
      <c r="AY830" s="246" t="s">
        <v>139</v>
      </c>
    </row>
    <row r="831" s="14" customFormat="1">
      <c r="A831" s="14"/>
      <c r="B831" s="247"/>
      <c r="C831" s="248"/>
      <c r="D831" s="230" t="s">
        <v>151</v>
      </c>
      <c r="E831" s="249" t="s">
        <v>80</v>
      </c>
      <c r="F831" s="250" t="s">
        <v>152</v>
      </c>
      <c r="G831" s="248"/>
      <c r="H831" s="251">
        <v>0.54600000000000004</v>
      </c>
      <c r="I831" s="252"/>
      <c r="J831" s="248"/>
      <c r="K831" s="248"/>
      <c r="L831" s="253"/>
      <c r="M831" s="254"/>
      <c r="N831" s="255"/>
      <c r="O831" s="255"/>
      <c r="P831" s="255"/>
      <c r="Q831" s="255"/>
      <c r="R831" s="255"/>
      <c r="S831" s="255"/>
      <c r="T831" s="25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7" t="s">
        <v>151</v>
      </c>
      <c r="AU831" s="257" t="s">
        <v>92</v>
      </c>
      <c r="AV831" s="14" t="s">
        <v>153</v>
      </c>
      <c r="AW831" s="14" t="s">
        <v>42</v>
      </c>
      <c r="AX831" s="14" t="s">
        <v>90</v>
      </c>
      <c r="AY831" s="257" t="s">
        <v>139</v>
      </c>
    </row>
    <row r="832" s="13" customFormat="1">
      <c r="A832" s="13"/>
      <c r="B832" s="236"/>
      <c r="C832" s="237"/>
      <c r="D832" s="230" t="s">
        <v>151</v>
      </c>
      <c r="E832" s="237"/>
      <c r="F832" s="239" t="s">
        <v>1466</v>
      </c>
      <c r="G832" s="237"/>
      <c r="H832" s="240">
        <v>10.374000000000001</v>
      </c>
      <c r="I832" s="241"/>
      <c r="J832" s="237"/>
      <c r="K832" s="237"/>
      <c r="L832" s="242"/>
      <c r="M832" s="243"/>
      <c r="N832" s="244"/>
      <c r="O832" s="244"/>
      <c r="P832" s="244"/>
      <c r="Q832" s="244"/>
      <c r="R832" s="244"/>
      <c r="S832" s="244"/>
      <c r="T832" s="24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6" t="s">
        <v>151</v>
      </c>
      <c r="AU832" s="246" t="s">
        <v>92</v>
      </c>
      <c r="AV832" s="13" t="s">
        <v>92</v>
      </c>
      <c r="AW832" s="13" t="s">
        <v>4</v>
      </c>
      <c r="AX832" s="13" t="s">
        <v>90</v>
      </c>
      <c r="AY832" s="246" t="s">
        <v>139</v>
      </c>
    </row>
    <row r="833" s="2" customFormat="1" ht="14.4" customHeight="1">
      <c r="A833" s="41"/>
      <c r="B833" s="42"/>
      <c r="C833" s="217" t="s">
        <v>1467</v>
      </c>
      <c r="D833" s="217" t="s">
        <v>142</v>
      </c>
      <c r="E833" s="218" t="s">
        <v>1457</v>
      </c>
      <c r="F833" s="219" t="s">
        <v>1458</v>
      </c>
      <c r="G833" s="220" t="s">
        <v>380</v>
      </c>
      <c r="H833" s="221">
        <v>41.667000000000002</v>
      </c>
      <c r="I833" s="222"/>
      <c r="J833" s="223">
        <f>ROUND(I833*H833,2)</f>
        <v>0</v>
      </c>
      <c r="K833" s="219" t="s">
        <v>145</v>
      </c>
      <c r="L833" s="47"/>
      <c r="M833" s="224" t="s">
        <v>80</v>
      </c>
      <c r="N833" s="225" t="s">
        <v>52</v>
      </c>
      <c r="O833" s="87"/>
      <c r="P833" s="226">
        <f>O833*H833</f>
        <v>0</v>
      </c>
      <c r="Q833" s="226">
        <v>0</v>
      </c>
      <c r="R833" s="226">
        <f>Q833*H833</f>
        <v>0</v>
      </c>
      <c r="S833" s="226">
        <v>0</v>
      </c>
      <c r="T833" s="227">
        <f>S833*H833</f>
        <v>0</v>
      </c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R833" s="228" t="s">
        <v>153</v>
      </c>
      <c r="AT833" s="228" t="s">
        <v>142</v>
      </c>
      <c r="AU833" s="228" t="s">
        <v>92</v>
      </c>
      <c r="AY833" s="19" t="s">
        <v>139</v>
      </c>
      <c r="BE833" s="229">
        <f>IF(N833="základní",J833,0)</f>
        <v>0</v>
      </c>
      <c r="BF833" s="229">
        <f>IF(N833="snížená",J833,0)</f>
        <v>0</v>
      </c>
      <c r="BG833" s="229">
        <f>IF(N833="zákl. přenesená",J833,0)</f>
        <v>0</v>
      </c>
      <c r="BH833" s="229">
        <f>IF(N833="sníž. přenesená",J833,0)</f>
        <v>0</v>
      </c>
      <c r="BI833" s="229">
        <f>IF(N833="nulová",J833,0)</f>
        <v>0</v>
      </c>
      <c r="BJ833" s="19" t="s">
        <v>90</v>
      </c>
      <c r="BK833" s="229">
        <f>ROUND(I833*H833,2)</f>
        <v>0</v>
      </c>
      <c r="BL833" s="19" t="s">
        <v>153</v>
      </c>
      <c r="BM833" s="228" t="s">
        <v>1468</v>
      </c>
    </row>
    <row r="834" s="2" customFormat="1">
      <c r="A834" s="41"/>
      <c r="B834" s="42"/>
      <c r="C834" s="43"/>
      <c r="D834" s="230" t="s">
        <v>148</v>
      </c>
      <c r="E834" s="43"/>
      <c r="F834" s="231" t="s">
        <v>1460</v>
      </c>
      <c r="G834" s="43"/>
      <c r="H834" s="43"/>
      <c r="I834" s="232"/>
      <c r="J834" s="43"/>
      <c r="K834" s="43"/>
      <c r="L834" s="47"/>
      <c r="M834" s="233"/>
      <c r="N834" s="234"/>
      <c r="O834" s="87"/>
      <c r="P834" s="87"/>
      <c r="Q834" s="87"/>
      <c r="R834" s="87"/>
      <c r="S834" s="87"/>
      <c r="T834" s="88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T834" s="19" t="s">
        <v>148</v>
      </c>
      <c r="AU834" s="19" t="s">
        <v>92</v>
      </c>
    </row>
    <row r="835" s="2" customFormat="1">
      <c r="A835" s="41"/>
      <c r="B835" s="42"/>
      <c r="C835" s="43"/>
      <c r="D835" s="230" t="s">
        <v>149</v>
      </c>
      <c r="E835" s="43"/>
      <c r="F835" s="235" t="s">
        <v>1469</v>
      </c>
      <c r="G835" s="43"/>
      <c r="H835" s="43"/>
      <c r="I835" s="232"/>
      <c r="J835" s="43"/>
      <c r="K835" s="43"/>
      <c r="L835" s="47"/>
      <c r="M835" s="233"/>
      <c r="N835" s="234"/>
      <c r="O835" s="87"/>
      <c r="P835" s="87"/>
      <c r="Q835" s="87"/>
      <c r="R835" s="87"/>
      <c r="S835" s="87"/>
      <c r="T835" s="88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T835" s="19" t="s">
        <v>149</v>
      </c>
      <c r="AU835" s="19" t="s">
        <v>92</v>
      </c>
    </row>
    <row r="836" s="13" customFormat="1">
      <c r="A836" s="13"/>
      <c r="B836" s="236"/>
      <c r="C836" s="237"/>
      <c r="D836" s="230" t="s">
        <v>151</v>
      </c>
      <c r="E836" s="238" t="s">
        <v>80</v>
      </c>
      <c r="F836" s="239" t="s">
        <v>1455</v>
      </c>
      <c r="G836" s="237"/>
      <c r="H836" s="240">
        <v>2.1930000000000001</v>
      </c>
      <c r="I836" s="241"/>
      <c r="J836" s="237"/>
      <c r="K836" s="237"/>
      <c r="L836" s="242"/>
      <c r="M836" s="243"/>
      <c r="N836" s="244"/>
      <c r="O836" s="244"/>
      <c r="P836" s="244"/>
      <c r="Q836" s="244"/>
      <c r="R836" s="244"/>
      <c r="S836" s="244"/>
      <c r="T836" s="24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6" t="s">
        <v>151</v>
      </c>
      <c r="AU836" s="246" t="s">
        <v>92</v>
      </c>
      <c r="AV836" s="13" t="s">
        <v>92</v>
      </c>
      <c r="AW836" s="13" t="s">
        <v>42</v>
      </c>
      <c r="AX836" s="13" t="s">
        <v>82</v>
      </c>
      <c r="AY836" s="246" t="s">
        <v>139</v>
      </c>
    </row>
    <row r="837" s="14" customFormat="1">
      <c r="A837" s="14"/>
      <c r="B837" s="247"/>
      <c r="C837" s="248"/>
      <c r="D837" s="230" t="s">
        <v>151</v>
      </c>
      <c r="E837" s="249" t="s">
        <v>80</v>
      </c>
      <c r="F837" s="250" t="s">
        <v>152</v>
      </c>
      <c r="G837" s="248"/>
      <c r="H837" s="251">
        <v>2.1930000000000001</v>
      </c>
      <c r="I837" s="252"/>
      <c r="J837" s="248"/>
      <c r="K837" s="248"/>
      <c r="L837" s="253"/>
      <c r="M837" s="254"/>
      <c r="N837" s="255"/>
      <c r="O837" s="255"/>
      <c r="P837" s="255"/>
      <c r="Q837" s="255"/>
      <c r="R837" s="255"/>
      <c r="S837" s="255"/>
      <c r="T837" s="25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7" t="s">
        <v>151</v>
      </c>
      <c r="AU837" s="257" t="s">
        <v>92</v>
      </c>
      <c r="AV837" s="14" t="s">
        <v>153</v>
      </c>
      <c r="AW837" s="14" t="s">
        <v>42</v>
      </c>
      <c r="AX837" s="14" t="s">
        <v>90</v>
      </c>
      <c r="AY837" s="257" t="s">
        <v>139</v>
      </c>
    </row>
    <row r="838" s="13" customFormat="1">
      <c r="A838" s="13"/>
      <c r="B838" s="236"/>
      <c r="C838" s="237"/>
      <c r="D838" s="230" t="s">
        <v>151</v>
      </c>
      <c r="E838" s="237"/>
      <c r="F838" s="239" t="s">
        <v>1470</v>
      </c>
      <c r="G838" s="237"/>
      <c r="H838" s="240">
        <v>41.667000000000002</v>
      </c>
      <c r="I838" s="241"/>
      <c r="J838" s="237"/>
      <c r="K838" s="237"/>
      <c r="L838" s="242"/>
      <c r="M838" s="243"/>
      <c r="N838" s="244"/>
      <c r="O838" s="244"/>
      <c r="P838" s="244"/>
      <c r="Q838" s="244"/>
      <c r="R838" s="244"/>
      <c r="S838" s="244"/>
      <c r="T838" s="24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6" t="s">
        <v>151</v>
      </c>
      <c r="AU838" s="246" t="s">
        <v>92</v>
      </c>
      <c r="AV838" s="13" t="s">
        <v>92</v>
      </c>
      <c r="AW838" s="13" t="s">
        <v>4</v>
      </c>
      <c r="AX838" s="13" t="s">
        <v>90</v>
      </c>
      <c r="AY838" s="246" t="s">
        <v>139</v>
      </c>
    </row>
    <row r="839" s="2" customFormat="1" ht="14.4" customHeight="1">
      <c r="A839" s="41"/>
      <c r="B839" s="42"/>
      <c r="C839" s="217" t="s">
        <v>1471</v>
      </c>
      <c r="D839" s="217" t="s">
        <v>142</v>
      </c>
      <c r="E839" s="218" t="s">
        <v>1472</v>
      </c>
      <c r="F839" s="219" t="s">
        <v>1473</v>
      </c>
      <c r="G839" s="220" t="s">
        <v>380</v>
      </c>
      <c r="H839" s="221">
        <v>0.54600000000000004</v>
      </c>
      <c r="I839" s="222"/>
      <c r="J839" s="223">
        <f>ROUND(I839*H839,2)</f>
        <v>0</v>
      </c>
      <c r="K839" s="219" t="s">
        <v>145</v>
      </c>
      <c r="L839" s="47"/>
      <c r="M839" s="224" t="s">
        <v>80</v>
      </c>
      <c r="N839" s="225" t="s">
        <v>52</v>
      </c>
      <c r="O839" s="87"/>
      <c r="P839" s="226">
        <f>O839*H839</f>
        <v>0</v>
      </c>
      <c r="Q839" s="226">
        <v>0</v>
      </c>
      <c r="R839" s="226">
        <f>Q839*H839</f>
        <v>0</v>
      </c>
      <c r="S839" s="226">
        <v>0</v>
      </c>
      <c r="T839" s="227">
        <f>S839*H839</f>
        <v>0</v>
      </c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R839" s="228" t="s">
        <v>153</v>
      </c>
      <c r="AT839" s="228" t="s">
        <v>142</v>
      </c>
      <c r="AU839" s="228" t="s">
        <v>92</v>
      </c>
      <c r="AY839" s="19" t="s">
        <v>139</v>
      </c>
      <c r="BE839" s="229">
        <f>IF(N839="základní",J839,0)</f>
        <v>0</v>
      </c>
      <c r="BF839" s="229">
        <f>IF(N839="snížená",J839,0)</f>
        <v>0</v>
      </c>
      <c r="BG839" s="229">
        <f>IF(N839="zákl. přenesená",J839,0)</f>
        <v>0</v>
      </c>
      <c r="BH839" s="229">
        <f>IF(N839="sníž. přenesená",J839,0)</f>
        <v>0</v>
      </c>
      <c r="BI839" s="229">
        <f>IF(N839="nulová",J839,0)</f>
        <v>0</v>
      </c>
      <c r="BJ839" s="19" t="s">
        <v>90</v>
      </c>
      <c r="BK839" s="229">
        <f>ROUND(I839*H839,2)</f>
        <v>0</v>
      </c>
      <c r="BL839" s="19" t="s">
        <v>153</v>
      </c>
      <c r="BM839" s="228" t="s">
        <v>1474</v>
      </c>
    </row>
    <row r="840" s="2" customFormat="1">
      <c r="A840" s="41"/>
      <c r="B840" s="42"/>
      <c r="C840" s="43"/>
      <c r="D840" s="230" t="s">
        <v>148</v>
      </c>
      <c r="E840" s="43"/>
      <c r="F840" s="231" t="s">
        <v>1475</v>
      </c>
      <c r="G840" s="43"/>
      <c r="H840" s="43"/>
      <c r="I840" s="232"/>
      <c r="J840" s="43"/>
      <c r="K840" s="43"/>
      <c r="L840" s="47"/>
      <c r="M840" s="233"/>
      <c r="N840" s="234"/>
      <c r="O840" s="87"/>
      <c r="P840" s="87"/>
      <c r="Q840" s="87"/>
      <c r="R840" s="87"/>
      <c r="S840" s="87"/>
      <c r="T840" s="88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T840" s="19" t="s">
        <v>148</v>
      </c>
      <c r="AU840" s="19" t="s">
        <v>92</v>
      </c>
    </row>
    <row r="841" s="2" customFormat="1">
      <c r="A841" s="41"/>
      <c r="B841" s="42"/>
      <c r="C841" s="43"/>
      <c r="D841" s="230" t="s">
        <v>149</v>
      </c>
      <c r="E841" s="43"/>
      <c r="F841" s="235" t="s">
        <v>1450</v>
      </c>
      <c r="G841" s="43"/>
      <c r="H841" s="43"/>
      <c r="I841" s="232"/>
      <c r="J841" s="43"/>
      <c r="K841" s="43"/>
      <c r="L841" s="47"/>
      <c r="M841" s="233"/>
      <c r="N841" s="234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T841" s="19" t="s">
        <v>149</v>
      </c>
      <c r="AU841" s="19" t="s">
        <v>92</v>
      </c>
    </row>
    <row r="842" s="13" customFormat="1">
      <c r="A842" s="13"/>
      <c r="B842" s="236"/>
      <c r="C842" s="237"/>
      <c r="D842" s="230" t="s">
        <v>151</v>
      </c>
      <c r="E842" s="238" t="s">
        <v>80</v>
      </c>
      <c r="F842" s="239" t="s">
        <v>1451</v>
      </c>
      <c r="G842" s="237"/>
      <c r="H842" s="240">
        <v>0.54600000000000004</v>
      </c>
      <c r="I842" s="241"/>
      <c r="J842" s="237"/>
      <c r="K842" s="237"/>
      <c r="L842" s="242"/>
      <c r="M842" s="243"/>
      <c r="N842" s="244"/>
      <c r="O842" s="244"/>
      <c r="P842" s="244"/>
      <c r="Q842" s="244"/>
      <c r="R842" s="244"/>
      <c r="S842" s="244"/>
      <c r="T842" s="24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6" t="s">
        <v>151</v>
      </c>
      <c r="AU842" s="246" t="s">
        <v>92</v>
      </c>
      <c r="AV842" s="13" t="s">
        <v>92</v>
      </c>
      <c r="AW842" s="13" t="s">
        <v>42</v>
      </c>
      <c r="AX842" s="13" t="s">
        <v>82</v>
      </c>
      <c r="AY842" s="246" t="s">
        <v>139</v>
      </c>
    </row>
    <row r="843" s="14" customFormat="1">
      <c r="A843" s="14"/>
      <c r="B843" s="247"/>
      <c r="C843" s="248"/>
      <c r="D843" s="230" t="s">
        <v>151</v>
      </c>
      <c r="E843" s="249" t="s">
        <v>80</v>
      </c>
      <c r="F843" s="250" t="s">
        <v>152</v>
      </c>
      <c r="G843" s="248"/>
      <c r="H843" s="251">
        <v>0.54600000000000004</v>
      </c>
      <c r="I843" s="252"/>
      <c r="J843" s="248"/>
      <c r="K843" s="248"/>
      <c r="L843" s="253"/>
      <c r="M843" s="254"/>
      <c r="N843" s="255"/>
      <c r="O843" s="255"/>
      <c r="P843" s="255"/>
      <c r="Q843" s="255"/>
      <c r="R843" s="255"/>
      <c r="S843" s="255"/>
      <c r="T843" s="256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7" t="s">
        <v>151</v>
      </c>
      <c r="AU843" s="257" t="s">
        <v>92</v>
      </c>
      <c r="AV843" s="14" t="s">
        <v>153</v>
      </c>
      <c r="AW843" s="14" t="s">
        <v>42</v>
      </c>
      <c r="AX843" s="14" t="s">
        <v>90</v>
      </c>
      <c r="AY843" s="257" t="s">
        <v>139</v>
      </c>
    </row>
    <row r="844" s="2" customFormat="1" ht="14.4" customHeight="1">
      <c r="A844" s="41"/>
      <c r="B844" s="42"/>
      <c r="C844" s="217" t="s">
        <v>1476</v>
      </c>
      <c r="D844" s="217" t="s">
        <v>142</v>
      </c>
      <c r="E844" s="218" t="s">
        <v>544</v>
      </c>
      <c r="F844" s="219" t="s">
        <v>545</v>
      </c>
      <c r="G844" s="220" t="s">
        <v>380</v>
      </c>
      <c r="H844" s="221">
        <v>39.262</v>
      </c>
      <c r="I844" s="222"/>
      <c r="J844" s="223">
        <f>ROUND(I844*H844,2)</f>
        <v>0</v>
      </c>
      <c r="K844" s="219" t="s">
        <v>145</v>
      </c>
      <c r="L844" s="47"/>
      <c r="M844" s="224" t="s">
        <v>80</v>
      </c>
      <c r="N844" s="225" t="s">
        <v>52</v>
      </c>
      <c r="O844" s="87"/>
      <c r="P844" s="226">
        <f>O844*H844</f>
        <v>0</v>
      </c>
      <c r="Q844" s="226">
        <v>0</v>
      </c>
      <c r="R844" s="226">
        <f>Q844*H844</f>
        <v>0</v>
      </c>
      <c r="S844" s="226">
        <v>0</v>
      </c>
      <c r="T844" s="227">
        <f>S844*H844</f>
        <v>0</v>
      </c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R844" s="228" t="s">
        <v>153</v>
      </c>
      <c r="AT844" s="228" t="s">
        <v>142</v>
      </c>
      <c r="AU844" s="228" t="s">
        <v>92</v>
      </c>
      <c r="AY844" s="19" t="s">
        <v>139</v>
      </c>
      <c r="BE844" s="229">
        <f>IF(N844="základní",J844,0)</f>
        <v>0</v>
      </c>
      <c r="BF844" s="229">
        <f>IF(N844="snížená",J844,0)</f>
        <v>0</v>
      </c>
      <c r="BG844" s="229">
        <f>IF(N844="zákl. přenesená",J844,0)</f>
        <v>0</v>
      </c>
      <c r="BH844" s="229">
        <f>IF(N844="sníž. přenesená",J844,0)</f>
        <v>0</v>
      </c>
      <c r="BI844" s="229">
        <f>IF(N844="nulová",J844,0)</f>
        <v>0</v>
      </c>
      <c r="BJ844" s="19" t="s">
        <v>90</v>
      </c>
      <c r="BK844" s="229">
        <f>ROUND(I844*H844,2)</f>
        <v>0</v>
      </c>
      <c r="BL844" s="19" t="s">
        <v>153</v>
      </c>
      <c r="BM844" s="228" t="s">
        <v>1477</v>
      </c>
    </row>
    <row r="845" s="2" customFormat="1">
      <c r="A845" s="41"/>
      <c r="B845" s="42"/>
      <c r="C845" s="43"/>
      <c r="D845" s="230" t="s">
        <v>148</v>
      </c>
      <c r="E845" s="43"/>
      <c r="F845" s="231" t="s">
        <v>547</v>
      </c>
      <c r="G845" s="43"/>
      <c r="H845" s="43"/>
      <c r="I845" s="232"/>
      <c r="J845" s="43"/>
      <c r="K845" s="43"/>
      <c r="L845" s="47"/>
      <c r="M845" s="233"/>
      <c r="N845" s="234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T845" s="19" t="s">
        <v>148</v>
      </c>
      <c r="AU845" s="19" t="s">
        <v>92</v>
      </c>
    </row>
    <row r="846" s="2" customFormat="1">
      <c r="A846" s="41"/>
      <c r="B846" s="42"/>
      <c r="C846" s="43"/>
      <c r="D846" s="230" t="s">
        <v>149</v>
      </c>
      <c r="E846" s="43"/>
      <c r="F846" s="235" t="s">
        <v>1478</v>
      </c>
      <c r="G846" s="43"/>
      <c r="H846" s="43"/>
      <c r="I846" s="232"/>
      <c r="J846" s="43"/>
      <c r="K846" s="43"/>
      <c r="L846" s="47"/>
      <c r="M846" s="233"/>
      <c r="N846" s="234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19" t="s">
        <v>149</v>
      </c>
      <c r="AU846" s="19" t="s">
        <v>92</v>
      </c>
    </row>
    <row r="847" s="13" customFormat="1">
      <c r="A847" s="13"/>
      <c r="B847" s="236"/>
      <c r="C847" s="237"/>
      <c r="D847" s="230" t="s">
        <v>151</v>
      </c>
      <c r="E847" s="238" t="s">
        <v>80</v>
      </c>
      <c r="F847" s="239" t="s">
        <v>1479</v>
      </c>
      <c r="G847" s="237"/>
      <c r="H847" s="240">
        <v>39.262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6" t="s">
        <v>151</v>
      </c>
      <c r="AU847" s="246" t="s">
        <v>92</v>
      </c>
      <c r="AV847" s="13" t="s">
        <v>92</v>
      </c>
      <c r="AW847" s="13" t="s">
        <v>42</v>
      </c>
      <c r="AX847" s="13" t="s">
        <v>82</v>
      </c>
      <c r="AY847" s="246" t="s">
        <v>139</v>
      </c>
    </row>
    <row r="848" s="14" customFormat="1">
      <c r="A848" s="14"/>
      <c r="B848" s="247"/>
      <c r="C848" s="248"/>
      <c r="D848" s="230" t="s">
        <v>151</v>
      </c>
      <c r="E848" s="249" t="s">
        <v>80</v>
      </c>
      <c r="F848" s="250" t="s">
        <v>152</v>
      </c>
      <c r="G848" s="248"/>
      <c r="H848" s="251">
        <v>39.262</v>
      </c>
      <c r="I848" s="252"/>
      <c r="J848" s="248"/>
      <c r="K848" s="248"/>
      <c r="L848" s="253"/>
      <c r="M848" s="254"/>
      <c r="N848" s="255"/>
      <c r="O848" s="255"/>
      <c r="P848" s="255"/>
      <c r="Q848" s="255"/>
      <c r="R848" s="255"/>
      <c r="S848" s="255"/>
      <c r="T848" s="25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7" t="s">
        <v>151</v>
      </c>
      <c r="AU848" s="257" t="s">
        <v>92</v>
      </c>
      <c r="AV848" s="14" t="s">
        <v>153</v>
      </c>
      <c r="AW848" s="14" t="s">
        <v>42</v>
      </c>
      <c r="AX848" s="14" t="s">
        <v>90</v>
      </c>
      <c r="AY848" s="257" t="s">
        <v>139</v>
      </c>
    </row>
    <row r="849" s="2" customFormat="1" ht="14.4" customHeight="1">
      <c r="A849" s="41"/>
      <c r="B849" s="42"/>
      <c r="C849" s="217" t="s">
        <v>1480</v>
      </c>
      <c r="D849" s="217" t="s">
        <v>142</v>
      </c>
      <c r="E849" s="218" t="s">
        <v>544</v>
      </c>
      <c r="F849" s="219" t="s">
        <v>545</v>
      </c>
      <c r="G849" s="220" t="s">
        <v>380</v>
      </c>
      <c r="H849" s="221">
        <v>12.144</v>
      </c>
      <c r="I849" s="222"/>
      <c r="J849" s="223">
        <f>ROUND(I849*H849,2)</f>
        <v>0</v>
      </c>
      <c r="K849" s="219" t="s">
        <v>145</v>
      </c>
      <c r="L849" s="47"/>
      <c r="M849" s="224" t="s">
        <v>80</v>
      </c>
      <c r="N849" s="225" t="s">
        <v>52</v>
      </c>
      <c r="O849" s="87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R849" s="228" t="s">
        <v>153</v>
      </c>
      <c r="AT849" s="228" t="s">
        <v>142</v>
      </c>
      <c r="AU849" s="228" t="s">
        <v>92</v>
      </c>
      <c r="AY849" s="19" t="s">
        <v>139</v>
      </c>
      <c r="BE849" s="229">
        <f>IF(N849="základní",J849,0)</f>
        <v>0</v>
      </c>
      <c r="BF849" s="229">
        <f>IF(N849="snížená",J849,0)</f>
        <v>0</v>
      </c>
      <c r="BG849" s="229">
        <f>IF(N849="zákl. přenesená",J849,0)</f>
        <v>0</v>
      </c>
      <c r="BH849" s="229">
        <f>IF(N849="sníž. přenesená",J849,0)</f>
        <v>0</v>
      </c>
      <c r="BI849" s="229">
        <f>IF(N849="nulová",J849,0)</f>
        <v>0</v>
      </c>
      <c r="BJ849" s="19" t="s">
        <v>90</v>
      </c>
      <c r="BK849" s="229">
        <f>ROUND(I849*H849,2)</f>
        <v>0</v>
      </c>
      <c r="BL849" s="19" t="s">
        <v>153</v>
      </c>
      <c r="BM849" s="228" t="s">
        <v>1481</v>
      </c>
    </row>
    <row r="850" s="2" customFormat="1">
      <c r="A850" s="41"/>
      <c r="B850" s="42"/>
      <c r="C850" s="43"/>
      <c r="D850" s="230" t="s">
        <v>148</v>
      </c>
      <c r="E850" s="43"/>
      <c r="F850" s="231" t="s">
        <v>547</v>
      </c>
      <c r="G850" s="43"/>
      <c r="H850" s="43"/>
      <c r="I850" s="232"/>
      <c r="J850" s="43"/>
      <c r="K850" s="43"/>
      <c r="L850" s="47"/>
      <c r="M850" s="233"/>
      <c r="N850" s="234"/>
      <c r="O850" s="87"/>
      <c r="P850" s="87"/>
      <c r="Q850" s="87"/>
      <c r="R850" s="87"/>
      <c r="S850" s="87"/>
      <c r="T850" s="88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T850" s="19" t="s">
        <v>148</v>
      </c>
      <c r="AU850" s="19" t="s">
        <v>92</v>
      </c>
    </row>
    <row r="851" s="2" customFormat="1">
      <c r="A851" s="41"/>
      <c r="B851" s="42"/>
      <c r="C851" s="43"/>
      <c r="D851" s="230" t="s">
        <v>149</v>
      </c>
      <c r="E851" s="43"/>
      <c r="F851" s="235" t="s">
        <v>1446</v>
      </c>
      <c r="G851" s="43"/>
      <c r="H851" s="43"/>
      <c r="I851" s="232"/>
      <c r="J851" s="43"/>
      <c r="K851" s="43"/>
      <c r="L851" s="47"/>
      <c r="M851" s="233"/>
      <c r="N851" s="234"/>
      <c r="O851" s="87"/>
      <c r="P851" s="87"/>
      <c r="Q851" s="87"/>
      <c r="R851" s="87"/>
      <c r="S851" s="87"/>
      <c r="T851" s="88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T851" s="19" t="s">
        <v>149</v>
      </c>
      <c r="AU851" s="19" t="s">
        <v>92</v>
      </c>
    </row>
    <row r="852" s="13" customFormat="1">
      <c r="A852" s="13"/>
      <c r="B852" s="236"/>
      <c r="C852" s="237"/>
      <c r="D852" s="230" t="s">
        <v>151</v>
      </c>
      <c r="E852" s="238" t="s">
        <v>80</v>
      </c>
      <c r="F852" s="239" t="s">
        <v>1447</v>
      </c>
      <c r="G852" s="237"/>
      <c r="H852" s="240">
        <v>12.144</v>
      </c>
      <c r="I852" s="241"/>
      <c r="J852" s="237"/>
      <c r="K852" s="237"/>
      <c r="L852" s="242"/>
      <c r="M852" s="243"/>
      <c r="N852" s="244"/>
      <c r="O852" s="244"/>
      <c r="P852" s="244"/>
      <c r="Q852" s="244"/>
      <c r="R852" s="244"/>
      <c r="S852" s="244"/>
      <c r="T852" s="24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6" t="s">
        <v>151</v>
      </c>
      <c r="AU852" s="246" t="s">
        <v>92</v>
      </c>
      <c r="AV852" s="13" t="s">
        <v>92</v>
      </c>
      <c r="AW852" s="13" t="s">
        <v>42</v>
      </c>
      <c r="AX852" s="13" t="s">
        <v>82</v>
      </c>
      <c r="AY852" s="246" t="s">
        <v>139</v>
      </c>
    </row>
    <row r="853" s="14" customFormat="1">
      <c r="A853" s="14"/>
      <c r="B853" s="247"/>
      <c r="C853" s="248"/>
      <c r="D853" s="230" t="s">
        <v>151</v>
      </c>
      <c r="E853" s="249" t="s">
        <v>80</v>
      </c>
      <c r="F853" s="250" t="s">
        <v>152</v>
      </c>
      <c r="G853" s="248"/>
      <c r="H853" s="251">
        <v>12.144</v>
      </c>
      <c r="I853" s="252"/>
      <c r="J853" s="248"/>
      <c r="K853" s="248"/>
      <c r="L853" s="253"/>
      <c r="M853" s="254"/>
      <c r="N853" s="255"/>
      <c r="O853" s="255"/>
      <c r="P853" s="255"/>
      <c r="Q853" s="255"/>
      <c r="R853" s="255"/>
      <c r="S853" s="255"/>
      <c r="T853" s="256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7" t="s">
        <v>151</v>
      </c>
      <c r="AU853" s="257" t="s">
        <v>92</v>
      </c>
      <c r="AV853" s="14" t="s">
        <v>153</v>
      </c>
      <c r="AW853" s="14" t="s">
        <v>42</v>
      </c>
      <c r="AX853" s="14" t="s">
        <v>90</v>
      </c>
      <c r="AY853" s="257" t="s">
        <v>139</v>
      </c>
    </row>
    <row r="854" s="2" customFormat="1" ht="14.4" customHeight="1">
      <c r="A854" s="41"/>
      <c r="B854" s="42"/>
      <c r="C854" s="217" t="s">
        <v>1482</v>
      </c>
      <c r="D854" s="217" t="s">
        <v>142</v>
      </c>
      <c r="E854" s="218" t="s">
        <v>1483</v>
      </c>
      <c r="F854" s="219" t="s">
        <v>1484</v>
      </c>
      <c r="G854" s="220" t="s">
        <v>380</v>
      </c>
      <c r="H854" s="221">
        <v>34.713000000000001</v>
      </c>
      <c r="I854" s="222"/>
      <c r="J854" s="223">
        <f>ROUND(I854*H854,2)</f>
        <v>0</v>
      </c>
      <c r="K854" s="219" t="s">
        <v>145</v>
      </c>
      <c r="L854" s="47"/>
      <c r="M854" s="224" t="s">
        <v>80</v>
      </c>
      <c r="N854" s="225" t="s">
        <v>52</v>
      </c>
      <c r="O854" s="87"/>
      <c r="P854" s="226">
        <f>O854*H854</f>
        <v>0</v>
      </c>
      <c r="Q854" s="226">
        <v>0</v>
      </c>
      <c r="R854" s="226">
        <f>Q854*H854</f>
        <v>0</v>
      </c>
      <c r="S854" s="226">
        <v>0</v>
      </c>
      <c r="T854" s="227">
        <f>S854*H854</f>
        <v>0</v>
      </c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R854" s="228" t="s">
        <v>153</v>
      </c>
      <c r="AT854" s="228" t="s">
        <v>142</v>
      </c>
      <c r="AU854" s="228" t="s">
        <v>92</v>
      </c>
      <c r="AY854" s="19" t="s">
        <v>139</v>
      </c>
      <c r="BE854" s="229">
        <f>IF(N854="základní",J854,0)</f>
        <v>0</v>
      </c>
      <c r="BF854" s="229">
        <f>IF(N854="snížená",J854,0)</f>
        <v>0</v>
      </c>
      <c r="BG854" s="229">
        <f>IF(N854="zákl. přenesená",J854,0)</f>
        <v>0</v>
      </c>
      <c r="BH854" s="229">
        <f>IF(N854="sníž. přenesená",J854,0)</f>
        <v>0</v>
      </c>
      <c r="BI854" s="229">
        <f>IF(N854="nulová",J854,0)</f>
        <v>0</v>
      </c>
      <c r="BJ854" s="19" t="s">
        <v>90</v>
      </c>
      <c r="BK854" s="229">
        <f>ROUND(I854*H854,2)</f>
        <v>0</v>
      </c>
      <c r="BL854" s="19" t="s">
        <v>153</v>
      </c>
      <c r="BM854" s="228" t="s">
        <v>1485</v>
      </c>
    </row>
    <row r="855" s="2" customFormat="1">
      <c r="A855" s="41"/>
      <c r="B855" s="42"/>
      <c r="C855" s="43"/>
      <c r="D855" s="230" t="s">
        <v>148</v>
      </c>
      <c r="E855" s="43"/>
      <c r="F855" s="231" t="s">
        <v>1486</v>
      </c>
      <c r="G855" s="43"/>
      <c r="H855" s="43"/>
      <c r="I855" s="232"/>
      <c r="J855" s="43"/>
      <c r="K855" s="43"/>
      <c r="L855" s="47"/>
      <c r="M855" s="233"/>
      <c r="N855" s="234"/>
      <c r="O855" s="87"/>
      <c r="P855" s="87"/>
      <c r="Q855" s="87"/>
      <c r="R855" s="87"/>
      <c r="S855" s="87"/>
      <c r="T855" s="88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T855" s="19" t="s">
        <v>148</v>
      </c>
      <c r="AU855" s="19" t="s">
        <v>92</v>
      </c>
    </row>
    <row r="856" s="2" customFormat="1">
      <c r="A856" s="41"/>
      <c r="B856" s="42"/>
      <c r="C856" s="43"/>
      <c r="D856" s="230" t="s">
        <v>149</v>
      </c>
      <c r="E856" s="43"/>
      <c r="F856" s="235" t="s">
        <v>1487</v>
      </c>
      <c r="G856" s="43"/>
      <c r="H856" s="43"/>
      <c r="I856" s="232"/>
      <c r="J856" s="43"/>
      <c r="K856" s="43"/>
      <c r="L856" s="47"/>
      <c r="M856" s="233"/>
      <c r="N856" s="234"/>
      <c r="O856" s="87"/>
      <c r="P856" s="87"/>
      <c r="Q856" s="87"/>
      <c r="R856" s="87"/>
      <c r="S856" s="87"/>
      <c r="T856" s="88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T856" s="19" t="s">
        <v>149</v>
      </c>
      <c r="AU856" s="19" t="s">
        <v>92</v>
      </c>
    </row>
    <row r="857" s="15" customFormat="1">
      <c r="A857" s="15"/>
      <c r="B857" s="261"/>
      <c r="C857" s="262"/>
      <c r="D857" s="230" t="s">
        <v>151</v>
      </c>
      <c r="E857" s="263" t="s">
        <v>80</v>
      </c>
      <c r="F857" s="264" t="s">
        <v>1488</v>
      </c>
      <c r="G857" s="262"/>
      <c r="H857" s="263" t="s">
        <v>80</v>
      </c>
      <c r="I857" s="265"/>
      <c r="J857" s="262"/>
      <c r="K857" s="262"/>
      <c r="L857" s="266"/>
      <c r="M857" s="267"/>
      <c r="N857" s="268"/>
      <c r="O857" s="268"/>
      <c r="P857" s="268"/>
      <c r="Q857" s="268"/>
      <c r="R857" s="268"/>
      <c r="S857" s="268"/>
      <c r="T857" s="269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70" t="s">
        <v>151</v>
      </c>
      <c r="AU857" s="270" t="s">
        <v>92</v>
      </c>
      <c r="AV857" s="15" t="s">
        <v>90</v>
      </c>
      <c r="AW857" s="15" t="s">
        <v>42</v>
      </c>
      <c r="AX857" s="15" t="s">
        <v>82</v>
      </c>
      <c r="AY857" s="270" t="s">
        <v>139</v>
      </c>
    </row>
    <row r="858" s="13" customFormat="1">
      <c r="A858" s="13"/>
      <c r="B858" s="236"/>
      <c r="C858" s="237"/>
      <c r="D858" s="230" t="s">
        <v>151</v>
      </c>
      <c r="E858" s="238" t="s">
        <v>80</v>
      </c>
      <c r="F858" s="239" t="s">
        <v>1489</v>
      </c>
      <c r="G858" s="237"/>
      <c r="H858" s="240">
        <v>1.8540000000000001</v>
      </c>
      <c r="I858" s="241"/>
      <c r="J858" s="237"/>
      <c r="K858" s="237"/>
      <c r="L858" s="242"/>
      <c r="M858" s="243"/>
      <c r="N858" s="244"/>
      <c r="O858" s="244"/>
      <c r="P858" s="244"/>
      <c r="Q858" s="244"/>
      <c r="R858" s="244"/>
      <c r="S858" s="244"/>
      <c r="T858" s="24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6" t="s">
        <v>151</v>
      </c>
      <c r="AU858" s="246" t="s">
        <v>92</v>
      </c>
      <c r="AV858" s="13" t="s">
        <v>92</v>
      </c>
      <c r="AW858" s="13" t="s">
        <v>42</v>
      </c>
      <c r="AX858" s="13" t="s">
        <v>82</v>
      </c>
      <c r="AY858" s="246" t="s">
        <v>139</v>
      </c>
    </row>
    <row r="859" s="15" customFormat="1">
      <c r="A859" s="15"/>
      <c r="B859" s="261"/>
      <c r="C859" s="262"/>
      <c r="D859" s="230" t="s">
        <v>151</v>
      </c>
      <c r="E859" s="263" t="s">
        <v>80</v>
      </c>
      <c r="F859" s="264" t="s">
        <v>1490</v>
      </c>
      <c r="G859" s="262"/>
      <c r="H859" s="263" t="s">
        <v>80</v>
      </c>
      <c r="I859" s="265"/>
      <c r="J859" s="262"/>
      <c r="K859" s="262"/>
      <c r="L859" s="266"/>
      <c r="M859" s="267"/>
      <c r="N859" s="268"/>
      <c r="O859" s="268"/>
      <c r="P859" s="268"/>
      <c r="Q859" s="268"/>
      <c r="R859" s="268"/>
      <c r="S859" s="268"/>
      <c r="T859" s="269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70" t="s">
        <v>151</v>
      </c>
      <c r="AU859" s="270" t="s">
        <v>92</v>
      </c>
      <c r="AV859" s="15" t="s">
        <v>90</v>
      </c>
      <c r="AW859" s="15" t="s">
        <v>42</v>
      </c>
      <c r="AX859" s="15" t="s">
        <v>82</v>
      </c>
      <c r="AY859" s="270" t="s">
        <v>139</v>
      </c>
    </row>
    <row r="860" s="13" customFormat="1">
      <c r="A860" s="13"/>
      <c r="B860" s="236"/>
      <c r="C860" s="237"/>
      <c r="D860" s="230" t="s">
        <v>151</v>
      </c>
      <c r="E860" s="238" t="s">
        <v>80</v>
      </c>
      <c r="F860" s="239" t="s">
        <v>1491</v>
      </c>
      <c r="G860" s="237"/>
      <c r="H860" s="240">
        <v>32.859000000000002</v>
      </c>
      <c r="I860" s="241"/>
      <c r="J860" s="237"/>
      <c r="K860" s="237"/>
      <c r="L860" s="242"/>
      <c r="M860" s="243"/>
      <c r="N860" s="244"/>
      <c r="O860" s="244"/>
      <c r="P860" s="244"/>
      <c r="Q860" s="244"/>
      <c r="R860" s="244"/>
      <c r="S860" s="244"/>
      <c r="T860" s="24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6" t="s">
        <v>151</v>
      </c>
      <c r="AU860" s="246" t="s">
        <v>92</v>
      </c>
      <c r="AV860" s="13" t="s">
        <v>92</v>
      </c>
      <c r="AW860" s="13" t="s">
        <v>42</v>
      </c>
      <c r="AX860" s="13" t="s">
        <v>82</v>
      </c>
      <c r="AY860" s="246" t="s">
        <v>139</v>
      </c>
    </row>
    <row r="861" s="14" customFormat="1">
      <c r="A861" s="14"/>
      <c r="B861" s="247"/>
      <c r="C861" s="248"/>
      <c r="D861" s="230" t="s">
        <v>151</v>
      </c>
      <c r="E861" s="249" t="s">
        <v>80</v>
      </c>
      <c r="F861" s="250" t="s">
        <v>152</v>
      </c>
      <c r="G861" s="248"/>
      <c r="H861" s="251">
        <v>34.713000000000001</v>
      </c>
      <c r="I861" s="252"/>
      <c r="J861" s="248"/>
      <c r="K861" s="248"/>
      <c r="L861" s="253"/>
      <c r="M861" s="254"/>
      <c r="N861" s="255"/>
      <c r="O861" s="255"/>
      <c r="P861" s="255"/>
      <c r="Q861" s="255"/>
      <c r="R861" s="255"/>
      <c r="S861" s="255"/>
      <c r="T861" s="25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7" t="s">
        <v>151</v>
      </c>
      <c r="AU861" s="257" t="s">
        <v>92</v>
      </c>
      <c r="AV861" s="14" t="s">
        <v>153</v>
      </c>
      <c r="AW861" s="14" t="s">
        <v>42</v>
      </c>
      <c r="AX861" s="14" t="s">
        <v>90</v>
      </c>
      <c r="AY861" s="257" t="s">
        <v>139</v>
      </c>
    </row>
    <row r="862" s="2" customFormat="1" ht="24.15" customHeight="1">
      <c r="A862" s="41"/>
      <c r="B862" s="42"/>
      <c r="C862" s="217" t="s">
        <v>1492</v>
      </c>
      <c r="D862" s="217" t="s">
        <v>142</v>
      </c>
      <c r="E862" s="218" t="s">
        <v>555</v>
      </c>
      <c r="F862" s="219" t="s">
        <v>556</v>
      </c>
      <c r="G862" s="220" t="s">
        <v>380</v>
      </c>
      <c r="H862" s="221">
        <v>2.1930000000000001</v>
      </c>
      <c r="I862" s="222"/>
      <c r="J862" s="223">
        <f>ROUND(I862*H862,2)</f>
        <v>0</v>
      </c>
      <c r="K862" s="219" t="s">
        <v>145</v>
      </c>
      <c r="L862" s="47"/>
      <c r="M862" s="224" t="s">
        <v>80</v>
      </c>
      <c r="N862" s="225" t="s">
        <v>52</v>
      </c>
      <c r="O862" s="87"/>
      <c r="P862" s="226">
        <f>O862*H862</f>
        <v>0</v>
      </c>
      <c r="Q862" s="226">
        <v>0</v>
      </c>
      <c r="R862" s="226">
        <f>Q862*H862</f>
        <v>0</v>
      </c>
      <c r="S862" s="226">
        <v>0</v>
      </c>
      <c r="T862" s="227">
        <f>S862*H862</f>
        <v>0</v>
      </c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R862" s="228" t="s">
        <v>153</v>
      </c>
      <c r="AT862" s="228" t="s">
        <v>142</v>
      </c>
      <c r="AU862" s="228" t="s">
        <v>92</v>
      </c>
      <c r="AY862" s="19" t="s">
        <v>139</v>
      </c>
      <c r="BE862" s="229">
        <f>IF(N862="základní",J862,0)</f>
        <v>0</v>
      </c>
      <c r="BF862" s="229">
        <f>IF(N862="snížená",J862,0)</f>
        <v>0</v>
      </c>
      <c r="BG862" s="229">
        <f>IF(N862="zákl. přenesená",J862,0)</f>
        <v>0</v>
      </c>
      <c r="BH862" s="229">
        <f>IF(N862="sníž. přenesená",J862,0)</f>
        <v>0</v>
      </c>
      <c r="BI862" s="229">
        <f>IF(N862="nulová",J862,0)</f>
        <v>0</v>
      </c>
      <c r="BJ862" s="19" t="s">
        <v>90</v>
      </c>
      <c r="BK862" s="229">
        <f>ROUND(I862*H862,2)</f>
        <v>0</v>
      </c>
      <c r="BL862" s="19" t="s">
        <v>153</v>
      </c>
      <c r="BM862" s="228" t="s">
        <v>1493</v>
      </c>
    </row>
    <row r="863" s="2" customFormat="1">
      <c r="A863" s="41"/>
      <c r="B863" s="42"/>
      <c r="C863" s="43"/>
      <c r="D863" s="230" t="s">
        <v>148</v>
      </c>
      <c r="E863" s="43"/>
      <c r="F863" s="231" t="s">
        <v>558</v>
      </c>
      <c r="G863" s="43"/>
      <c r="H863" s="43"/>
      <c r="I863" s="232"/>
      <c r="J863" s="43"/>
      <c r="K863" s="43"/>
      <c r="L863" s="47"/>
      <c r="M863" s="233"/>
      <c r="N863" s="234"/>
      <c r="O863" s="87"/>
      <c r="P863" s="87"/>
      <c r="Q863" s="87"/>
      <c r="R863" s="87"/>
      <c r="S863" s="87"/>
      <c r="T863" s="88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T863" s="19" t="s">
        <v>148</v>
      </c>
      <c r="AU863" s="19" t="s">
        <v>92</v>
      </c>
    </row>
    <row r="864" s="2" customFormat="1">
      <c r="A864" s="41"/>
      <c r="B864" s="42"/>
      <c r="C864" s="43"/>
      <c r="D864" s="230" t="s">
        <v>149</v>
      </c>
      <c r="E864" s="43"/>
      <c r="F864" s="235" t="s">
        <v>1454</v>
      </c>
      <c r="G864" s="43"/>
      <c r="H864" s="43"/>
      <c r="I864" s="232"/>
      <c r="J864" s="43"/>
      <c r="K864" s="43"/>
      <c r="L864" s="47"/>
      <c r="M864" s="233"/>
      <c r="N864" s="234"/>
      <c r="O864" s="87"/>
      <c r="P864" s="87"/>
      <c r="Q864" s="87"/>
      <c r="R864" s="87"/>
      <c r="S864" s="87"/>
      <c r="T864" s="88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T864" s="19" t="s">
        <v>149</v>
      </c>
      <c r="AU864" s="19" t="s">
        <v>92</v>
      </c>
    </row>
    <row r="865" s="13" customFormat="1">
      <c r="A865" s="13"/>
      <c r="B865" s="236"/>
      <c r="C865" s="237"/>
      <c r="D865" s="230" t="s">
        <v>151</v>
      </c>
      <c r="E865" s="238" t="s">
        <v>80</v>
      </c>
      <c r="F865" s="239" t="s">
        <v>1455</v>
      </c>
      <c r="G865" s="237"/>
      <c r="H865" s="240">
        <v>2.1930000000000001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6" t="s">
        <v>151</v>
      </c>
      <c r="AU865" s="246" t="s">
        <v>92</v>
      </c>
      <c r="AV865" s="13" t="s">
        <v>92</v>
      </c>
      <c r="AW865" s="13" t="s">
        <v>42</v>
      </c>
      <c r="AX865" s="13" t="s">
        <v>82</v>
      </c>
      <c r="AY865" s="246" t="s">
        <v>139</v>
      </c>
    </row>
    <row r="866" s="14" customFormat="1">
      <c r="A866" s="14"/>
      <c r="B866" s="247"/>
      <c r="C866" s="248"/>
      <c r="D866" s="230" t="s">
        <v>151</v>
      </c>
      <c r="E866" s="249" t="s">
        <v>80</v>
      </c>
      <c r="F866" s="250" t="s">
        <v>152</v>
      </c>
      <c r="G866" s="248"/>
      <c r="H866" s="251">
        <v>2.1930000000000001</v>
      </c>
      <c r="I866" s="252"/>
      <c r="J866" s="248"/>
      <c r="K866" s="248"/>
      <c r="L866" s="253"/>
      <c r="M866" s="254"/>
      <c r="N866" s="255"/>
      <c r="O866" s="255"/>
      <c r="P866" s="255"/>
      <c r="Q866" s="255"/>
      <c r="R866" s="255"/>
      <c r="S866" s="255"/>
      <c r="T866" s="25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7" t="s">
        <v>151</v>
      </c>
      <c r="AU866" s="257" t="s">
        <v>92</v>
      </c>
      <c r="AV866" s="14" t="s">
        <v>153</v>
      </c>
      <c r="AW866" s="14" t="s">
        <v>42</v>
      </c>
      <c r="AX866" s="14" t="s">
        <v>90</v>
      </c>
      <c r="AY866" s="257" t="s">
        <v>139</v>
      </c>
    </row>
    <row r="867" s="2" customFormat="1" ht="14.4" customHeight="1">
      <c r="A867" s="41"/>
      <c r="B867" s="42"/>
      <c r="C867" s="217" t="s">
        <v>1494</v>
      </c>
      <c r="D867" s="217" t="s">
        <v>142</v>
      </c>
      <c r="E867" s="218" t="s">
        <v>562</v>
      </c>
      <c r="F867" s="219" t="s">
        <v>563</v>
      </c>
      <c r="G867" s="220" t="s">
        <v>380</v>
      </c>
      <c r="H867" s="221">
        <v>2.4100000000000001</v>
      </c>
      <c r="I867" s="222"/>
      <c r="J867" s="223">
        <f>ROUND(I867*H867,2)</f>
        <v>0</v>
      </c>
      <c r="K867" s="219" t="s">
        <v>145</v>
      </c>
      <c r="L867" s="47"/>
      <c r="M867" s="224" t="s">
        <v>80</v>
      </c>
      <c r="N867" s="225" t="s">
        <v>52</v>
      </c>
      <c r="O867" s="87"/>
      <c r="P867" s="226">
        <f>O867*H867</f>
        <v>0</v>
      </c>
      <c r="Q867" s="226">
        <v>0</v>
      </c>
      <c r="R867" s="226">
        <f>Q867*H867</f>
        <v>0</v>
      </c>
      <c r="S867" s="226">
        <v>0</v>
      </c>
      <c r="T867" s="227">
        <f>S867*H867</f>
        <v>0</v>
      </c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R867" s="228" t="s">
        <v>153</v>
      </c>
      <c r="AT867" s="228" t="s">
        <v>142</v>
      </c>
      <c r="AU867" s="228" t="s">
        <v>92</v>
      </c>
      <c r="AY867" s="19" t="s">
        <v>139</v>
      </c>
      <c r="BE867" s="229">
        <f>IF(N867="základní",J867,0)</f>
        <v>0</v>
      </c>
      <c r="BF867" s="229">
        <f>IF(N867="snížená",J867,0)</f>
        <v>0</v>
      </c>
      <c r="BG867" s="229">
        <f>IF(N867="zákl. přenesená",J867,0)</f>
        <v>0</v>
      </c>
      <c r="BH867" s="229">
        <f>IF(N867="sníž. přenesená",J867,0)</f>
        <v>0</v>
      </c>
      <c r="BI867" s="229">
        <f>IF(N867="nulová",J867,0)</f>
        <v>0</v>
      </c>
      <c r="BJ867" s="19" t="s">
        <v>90</v>
      </c>
      <c r="BK867" s="229">
        <f>ROUND(I867*H867,2)</f>
        <v>0</v>
      </c>
      <c r="BL867" s="19" t="s">
        <v>153</v>
      </c>
      <c r="BM867" s="228" t="s">
        <v>1495</v>
      </c>
    </row>
    <row r="868" s="2" customFormat="1">
      <c r="A868" s="41"/>
      <c r="B868" s="42"/>
      <c r="C868" s="43"/>
      <c r="D868" s="230" t="s">
        <v>148</v>
      </c>
      <c r="E868" s="43"/>
      <c r="F868" s="231" t="s">
        <v>565</v>
      </c>
      <c r="G868" s="43"/>
      <c r="H868" s="43"/>
      <c r="I868" s="232"/>
      <c r="J868" s="43"/>
      <c r="K868" s="43"/>
      <c r="L868" s="47"/>
      <c r="M868" s="233"/>
      <c r="N868" s="234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T868" s="19" t="s">
        <v>148</v>
      </c>
      <c r="AU868" s="19" t="s">
        <v>92</v>
      </c>
    </row>
    <row r="869" s="2" customFormat="1">
      <c r="A869" s="41"/>
      <c r="B869" s="42"/>
      <c r="C869" s="43"/>
      <c r="D869" s="230" t="s">
        <v>149</v>
      </c>
      <c r="E869" s="43"/>
      <c r="F869" s="235" t="s">
        <v>1496</v>
      </c>
      <c r="G869" s="43"/>
      <c r="H869" s="43"/>
      <c r="I869" s="232"/>
      <c r="J869" s="43"/>
      <c r="K869" s="43"/>
      <c r="L869" s="47"/>
      <c r="M869" s="233"/>
      <c r="N869" s="234"/>
      <c r="O869" s="87"/>
      <c r="P869" s="87"/>
      <c r="Q869" s="87"/>
      <c r="R869" s="87"/>
      <c r="S869" s="87"/>
      <c r="T869" s="88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T869" s="19" t="s">
        <v>149</v>
      </c>
      <c r="AU869" s="19" t="s">
        <v>92</v>
      </c>
    </row>
    <row r="870" s="13" customFormat="1">
      <c r="A870" s="13"/>
      <c r="B870" s="236"/>
      <c r="C870" s="237"/>
      <c r="D870" s="230" t="s">
        <v>151</v>
      </c>
      <c r="E870" s="238" t="s">
        <v>80</v>
      </c>
      <c r="F870" s="239" t="s">
        <v>1497</v>
      </c>
      <c r="G870" s="237"/>
      <c r="H870" s="240">
        <v>2.4100000000000001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6" t="s">
        <v>151</v>
      </c>
      <c r="AU870" s="246" t="s">
        <v>92</v>
      </c>
      <c r="AV870" s="13" t="s">
        <v>92</v>
      </c>
      <c r="AW870" s="13" t="s">
        <v>42</v>
      </c>
      <c r="AX870" s="13" t="s">
        <v>82</v>
      </c>
      <c r="AY870" s="246" t="s">
        <v>139</v>
      </c>
    </row>
    <row r="871" s="14" customFormat="1">
      <c r="A871" s="14"/>
      <c r="B871" s="247"/>
      <c r="C871" s="248"/>
      <c r="D871" s="230" t="s">
        <v>151</v>
      </c>
      <c r="E871" s="249" t="s">
        <v>80</v>
      </c>
      <c r="F871" s="250" t="s">
        <v>152</v>
      </c>
      <c r="G871" s="248"/>
      <c r="H871" s="251">
        <v>2.4100000000000001</v>
      </c>
      <c r="I871" s="252"/>
      <c r="J871" s="248"/>
      <c r="K871" s="248"/>
      <c r="L871" s="253"/>
      <c r="M871" s="254"/>
      <c r="N871" s="255"/>
      <c r="O871" s="255"/>
      <c r="P871" s="255"/>
      <c r="Q871" s="255"/>
      <c r="R871" s="255"/>
      <c r="S871" s="255"/>
      <c r="T871" s="25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7" t="s">
        <v>151</v>
      </c>
      <c r="AU871" s="257" t="s">
        <v>92</v>
      </c>
      <c r="AV871" s="14" t="s">
        <v>153</v>
      </c>
      <c r="AW871" s="14" t="s">
        <v>42</v>
      </c>
      <c r="AX871" s="14" t="s">
        <v>90</v>
      </c>
      <c r="AY871" s="257" t="s">
        <v>139</v>
      </c>
    </row>
    <row r="872" s="2" customFormat="1" ht="14.4" customHeight="1">
      <c r="A872" s="41"/>
      <c r="B872" s="42"/>
      <c r="C872" s="217" t="s">
        <v>1498</v>
      </c>
      <c r="D872" s="217" t="s">
        <v>142</v>
      </c>
      <c r="E872" s="218" t="s">
        <v>568</v>
      </c>
      <c r="F872" s="219" t="s">
        <v>569</v>
      </c>
      <c r="G872" s="220" t="s">
        <v>380</v>
      </c>
      <c r="H872" s="221">
        <v>87.179000000000002</v>
      </c>
      <c r="I872" s="222"/>
      <c r="J872" s="223">
        <f>ROUND(I872*H872,2)</f>
        <v>0</v>
      </c>
      <c r="K872" s="219" t="s">
        <v>145</v>
      </c>
      <c r="L872" s="47"/>
      <c r="M872" s="224" t="s">
        <v>80</v>
      </c>
      <c r="N872" s="225" t="s">
        <v>52</v>
      </c>
      <c r="O872" s="87"/>
      <c r="P872" s="226">
        <f>O872*H872</f>
        <v>0</v>
      </c>
      <c r="Q872" s="226">
        <v>0</v>
      </c>
      <c r="R872" s="226">
        <f>Q872*H872</f>
        <v>0</v>
      </c>
      <c r="S872" s="226">
        <v>0</v>
      </c>
      <c r="T872" s="227">
        <f>S872*H872</f>
        <v>0</v>
      </c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R872" s="228" t="s">
        <v>153</v>
      </c>
      <c r="AT872" s="228" t="s">
        <v>142</v>
      </c>
      <c r="AU872" s="228" t="s">
        <v>92</v>
      </c>
      <c r="AY872" s="19" t="s">
        <v>139</v>
      </c>
      <c r="BE872" s="229">
        <f>IF(N872="základní",J872,0)</f>
        <v>0</v>
      </c>
      <c r="BF872" s="229">
        <f>IF(N872="snížená",J872,0)</f>
        <v>0</v>
      </c>
      <c r="BG872" s="229">
        <f>IF(N872="zákl. přenesená",J872,0)</f>
        <v>0</v>
      </c>
      <c r="BH872" s="229">
        <f>IF(N872="sníž. přenesená",J872,0)</f>
        <v>0</v>
      </c>
      <c r="BI872" s="229">
        <f>IF(N872="nulová",J872,0)</f>
        <v>0</v>
      </c>
      <c r="BJ872" s="19" t="s">
        <v>90</v>
      </c>
      <c r="BK872" s="229">
        <f>ROUND(I872*H872,2)</f>
        <v>0</v>
      </c>
      <c r="BL872" s="19" t="s">
        <v>153</v>
      </c>
      <c r="BM872" s="228" t="s">
        <v>1499</v>
      </c>
    </row>
    <row r="873" s="2" customFormat="1">
      <c r="A873" s="41"/>
      <c r="B873" s="42"/>
      <c r="C873" s="43"/>
      <c r="D873" s="230" t="s">
        <v>148</v>
      </c>
      <c r="E873" s="43"/>
      <c r="F873" s="231" t="s">
        <v>571</v>
      </c>
      <c r="G873" s="43"/>
      <c r="H873" s="43"/>
      <c r="I873" s="232"/>
      <c r="J873" s="43"/>
      <c r="K873" s="43"/>
      <c r="L873" s="47"/>
      <c r="M873" s="233"/>
      <c r="N873" s="23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T873" s="19" t="s">
        <v>148</v>
      </c>
      <c r="AU873" s="19" t="s">
        <v>92</v>
      </c>
    </row>
    <row r="874" s="15" customFormat="1">
      <c r="A874" s="15"/>
      <c r="B874" s="261"/>
      <c r="C874" s="262"/>
      <c r="D874" s="230" t="s">
        <v>151</v>
      </c>
      <c r="E874" s="263" t="s">
        <v>80</v>
      </c>
      <c r="F874" s="264" t="s">
        <v>1500</v>
      </c>
      <c r="G874" s="262"/>
      <c r="H874" s="263" t="s">
        <v>80</v>
      </c>
      <c r="I874" s="265"/>
      <c r="J874" s="262"/>
      <c r="K874" s="262"/>
      <c r="L874" s="266"/>
      <c r="M874" s="267"/>
      <c r="N874" s="268"/>
      <c r="O874" s="268"/>
      <c r="P874" s="268"/>
      <c r="Q874" s="268"/>
      <c r="R874" s="268"/>
      <c r="S874" s="268"/>
      <c r="T874" s="269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70" t="s">
        <v>151</v>
      </c>
      <c r="AU874" s="270" t="s">
        <v>92</v>
      </c>
      <c r="AV874" s="15" t="s">
        <v>90</v>
      </c>
      <c r="AW874" s="15" t="s">
        <v>42</v>
      </c>
      <c r="AX874" s="15" t="s">
        <v>82</v>
      </c>
      <c r="AY874" s="270" t="s">
        <v>139</v>
      </c>
    </row>
    <row r="875" s="13" customFormat="1">
      <c r="A875" s="13"/>
      <c r="B875" s="236"/>
      <c r="C875" s="237"/>
      <c r="D875" s="230" t="s">
        <v>151</v>
      </c>
      <c r="E875" s="238" t="s">
        <v>80</v>
      </c>
      <c r="F875" s="239" t="s">
        <v>1501</v>
      </c>
      <c r="G875" s="237"/>
      <c r="H875" s="240">
        <v>37.802999999999997</v>
      </c>
      <c r="I875" s="241"/>
      <c r="J875" s="237"/>
      <c r="K875" s="237"/>
      <c r="L875" s="242"/>
      <c r="M875" s="243"/>
      <c r="N875" s="244"/>
      <c r="O875" s="244"/>
      <c r="P875" s="244"/>
      <c r="Q875" s="244"/>
      <c r="R875" s="244"/>
      <c r="S875" s="244"/>
      <c r="T875" s="24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6" t="s">
        <v>151</v>
      </c>
      <c r="AU875" s="246" t="s">
        <v>92</v>
      </c>
      <c r="AV875" s="13" t="s">
        <v>92</v>
      </c>
      <c r="AW875" s="13" t="s">
        <v>42</v>
      </c>
      <c r="AX875" s="13" t="s">
        <v>82</v>
      </c>
      <c r="AY875" s="246" t="s">
        <v>139</v>
      </c>
    </row>
    <row r="876" s="15" customFormat="1">
      <c r="A876" s="15"/>
      <c r="B876" s="261"/>
      <c r="C876" s="262"/>
      <c r="D876" s="230" t="s">
        <v>151</v>
      </c>
      <c r="E876" s="263" t="s">
        <v>80</v>
      </c>
      <c r="F876" s="264" t="s">
        <v>1502</v>
      </c>
      <c r="G876" s="262"/>
      <c r="H876" s="263" t="s">
        <v>80</v>
      </c>
      <c r="I876" s="265"/>
      <c r="J876" s="262"/>
      <c r="K876" s="262"/>
      <c r="L876" s="266"/>
      <c r="M876" s="267"/>
      <c r="N876" s="268"/>
      <c r="O876" s="268"/>
      <c r="P876" s="268"/>
      <c r="Q876" s="268"/>
      <c r="R876" s="268"/>
      <c r="S876" s="268"/>
      <c r="T876" s="269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70" t="s">
        <v>151</v>
      </c>
      <c r="AU876" s="270" t="s">
        <v>92</v>
      </c>
      <c r="AV876" s="15" t="s">
        <v>90</v>
      </c>
      <c r="AW876" s="15" t="s">
        <v>42</v>
      </c>
      <c r="AX876" s="15" t="s">
        <v>82</v>
      </c>
      <c r="AY876" s="270" t="s">
        <v>139</v>
      </c>
    </row>
    <row r="877" s="13" customFormat="1">
      <c r="A877" s="13"/>
      <c r="B877" s="236"/>
      <c r="C877" s="237"/>
      <c r="D877" s="230" t="s">
        <v>151</v>
      </c>
      <c r="E877" s="238" t="s">
        <v>80</v>
      </c>
      <c r="F877" s="239" t="s">
        <v>1503</v>
      </c>
      <c r="G877" s="237"/>
      <c r="H877" s="240">
        <v>49.375999999999998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6" t="s">
        <v>151</v>
      </c>
      <c r="AU877" s="246" t="s">
        <v>92</v>
      </c>
      <c r="AV877" s="13" t="s">
        <v>92</v>
      </c>
      <c r="AW877" s="13" t="s">
        <v>42</v>
      </c>
      <c r="AX877" s="13" t="s">
        <v>82</v>
      </c>
      <c r="AY877" s="246" t="s">
        <v>139</v>
      </c>
    </row>
    <row r="878" s="14" customFormat="1">
      <c r="A878" s="14"/>
      <c r="B878" s="247"/>
      <c r="C878" s="248"/>
      <c r="D878" s="230" t="s">
        <v>151</v>
      </c>
      <c r="E878" s="249" t="s">
        <v>80</v>
      </c>
      <c r="F878" s="250" t="s">
        <v>152</v>
      </c>
      <c r="G878" s="248"/>
      <c r="H878" s="251">
        <v>87.179000000000002</v>
      </c>
      <c r="I878" s="252"/>
      <c r="J878" s="248"/>
      <c r="K878" s="248"/>
      <c r="L878" s="253"/>
      <c r="M878" s="254"/>
      <c r="N878" s="255"/>
      <c r="O878" s="255"/>
      <c r="P878" s="255"/>
      <c r="Q878" s="255"/>
      <c r="R878" s="255"/>
      <c r="S878" s="255"/>
      <c r="T878" s="25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7" t="s">
        <v>151</v>
      </c>
      <c r="AU878" s="257" t="s">
        <v>92</v>
      </c>
      <c r="AV878" s="14" t="s">
        <v>153</v>
      </c>
      <c r="AW878" s="14" t="s">
        <v>42</v>
      </c>
      <c r="AX878" s="14" t="s">
        <v>90</v>
      </c>
      <c r="AY878" s="257" t="s">
        <v>139</v>
      </c>
    </row>
    <row r="879" s="2" customFormat="1" ht="14.4" customHeight="1">
      <c r="A879" s="41"/>
      <c r="B879" s="42"/>
      <c r="C879" s="217" t="s">
        <v>1504</v>
      </c>
      <c r="D879" s="217" t="s">
        <v>142</v>
      </c>
      <c r="E879" s="218" t="s">
        <v>1505</v>
      </c>
      <c r="F879" s="219" t="s">
        <v>1506</v>
      </c>
      <c r="G879" s="220" t="s">
        <v>380</v>
      </c>
      <c r="H879" s="221">
        <v>6</v>
      </c>
      <c r="I879" s="222"/>
      <c r="J879" s="223">
        <f>ROUND(I879*H879,2)</f>
        <v>0</v>
      </c>
      <c r="K879" s="219" t="s">
        <v>145</v>
      </c>
      <c r="L879" s="47"/>
      <c r="M879" s="224" t="s">
        <v>80</v>
      </c>
      <c r="N879" s="225" t="s">
        <v>52</v>
      </c>
      <c r="O879" s="87"/>
      <c r="P879" s="226">
        <f>O879*H879</f>
        <v>0</v>
      </c>
      <c r="Q879" s="226">
        <v>0</v>
      </c>
      <c r="R879" s="226">
        <f>Q879*H879</f>
        <v>0</v>
      </c>
      <c r="S879" s="226">
        <v>0</v>
      </c>
      <c r="T879" s="227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28" t="s">
        <v>153</v>
      </c>
      <c r="AT879" s="228" t="s">
        <v>142</v>
      </c>
      <c r="AU879" s="228" t="s">
        <v>92</v>
      </c>
      <c r="AY879" s="19" t="s">
        <v>139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19" t="s">
        <v>90</v>
      </c>
      <c r="BK879" s="229">
        <f>ROUND(I879*H879,2)</f>
        <v>0</v>
      </c>
      <c r="BL879" s="19" t="s">
        <v>153</v>
      </c>
      <c r="BM879" s="228" t="s">
        <v>1507</v>
      </c>
    </row>
    <row r="880" s="2" customFormat="1">
      <c r="A880" s="41"/>
      <c r="B880" s="42"/>
      <c r="C880" s="43"/>
      <c r="D880" s="230" t="s">
        <v>148</v>
      </c>
      <c r="E880" s="43"/>
      <c r="F880" s="231" t="s">
        <v>1508</v>
      </c>
      <c r="G880" s="43"/>
      <c r="H880" s="43"/>
      <c r="I880" s="232"/>
      <c r="J880" s="43"/>
      <c r="K880" s="43"/>
      <c r="L880" s="47"/>
      <c r="M880" s="233"/>
      <c r="N880" s="234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19" t="s">
        <v>148</v>
      </c>
      <c r="AU880" s="19" t="s">
        <v>92</v>
      </c>
    </row>
    <row r="881" s="2" customFormat="1">
      <c r="A881" s="41"/>
      <c r="B881" s="42"/>
      <c r="C881" s="43"/>
      <c r="D881" s="230" t="s">
        <v>149</v>
      </c>
      <c r="E881" s="43"/>
      <c r="F881" s="235" t="s">
        <v>1509</v>
      </c>
      <c r="G881" s="43"/>
      <c r="H881" s="43"/>
      <c r="I881" s="232"/>
      <c r="J881" s="43"/>
      <c r="K881" s="43"/>
      <c r="L881" s="47"/>
      <c r="M881" s="233"/>
      <c r="N881" s="234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19" t="s">
        <v>149</v>
      </c>
      <c r="AU881" s="19" t="s">
        <v>92</v>
      </c>
    </row>
    <row r="882" s="15" customFormat="1">
      <c r="A882" s="15"/>
      <c r="B882" s="261"/>
      <c r="C882" s="262"/>
      <c r="D882" s="230" t="s">
        <v>151</v>
      </c>
      <c r="E882" s="263" t="s">
        <v>80</v>
      </c>
      <c r="F882" s="264" t="s">
        <v>1510</v>
      </c>
      <c r="G882" s="262"/>
      <c r="H882" s="263" t="s">
        <v>80</v>
      </c>
      <c r="I882" s="265"/>
      <c r="J882" s="262"/>
      <c r="K882" s="262"/>
      <c r="L882" s="266"/>
      <c r="M882" s="267"/>
      <c r="N882" s="268"/>
      <c r="O882" s="268"/>
      <c r="P882" s="268"/>
      <c r="Q882" s="268"/>
      <c r="R882" s="268"/>
      <c r="S882" s="268"/>
      <c r="T882" s="269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0" t="s">
        <v>151</v>
      </c>
      <c r="AU882" s="270" t="s">
        <v>92</v>
      </c>
      <c r="AV882" s="15" t="s">
        <v>90</v>
      </c>
      <c r="AW882" s="15" t="s">
        <v>42</v>
      </c>
      <c r="AX882" s="15" t="s">
        <v>82</v>
      </c>
      <c r="AY882" s="270" t="s">
        <v>139</v>
      </c>
    </row>
    <row r="883" s="13" customFormat="1">
      <c r="A883" s="13"/>
      <c r="B883" s="236"/>
      <c r="C883" s="237"/>
      <c r="D883" s="230" t="s">
        <v>151</v>
      </c>
      <c r="E883" s="238" t="s">
        <v>80</v>
      </c>
      <c r="F883" s="239" t="s">
        <v>1511</v>
      </c>
      <c r="G883" s="237"/>
      <c r="H883" s="240">
        <v>6</v>
      </c>
      <c r="I883" s="241"/>
      <c r="J883" s="237"/>
      <c r="K883" s="237"/>
      <c r="L883" s="242"/>
      <c r="M883" s="243"/>
      <c r="N883" s="244"/>
      <c r="O883" s="244"/>
      <c r="P883" s="244"/>
      <c r="Q883" s="244"/>
      <c r="R883" s="244"/>
      <c r="S883" s="244"/>
      <c r="T883" s="24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6" t="s">
        <v>151</v>
      </c>
      <c r="AU883" s="246" t="s">
        <v>92</v>
      </c>
      <c r="AV883" s="13" t="s">
        <v>92</v>
      </c>
      <c r="AW883" s="13" t="s">
        <v>42</v>
      </c>
      <c r="AX883" s="13" t="s">
        <v>82</v>
      </c>
      <c r="AY883" s="246" t="s">
        <v>139</v>
      </c>
    </row>
    <row r="884" s="14" customFormat="1">
      <c r="A884" s="14"/>
      <c r="B884" s="247"/>
      <c r="C884" s="248"/>
      <c r="D884" s="230" t="s">
        <v>151</v>
      </c>
      <c r="E884" s="249" t="s">
        <v>80</v>
      </c>
      <c r="F884" s="250" t="s">
        <v>152</v>
      </c>
      <c r="G884" s="248"/>
      <c r="H884" s="251">
        <v>6</v>
      </c>
      <c r="I884" s="252"/>
      <c r="J884" s="248"/>
      <c r="K884" s="248"/>
      <c r="L884" s="253"/>
      <c r="M884" s="254"/>
      <c r="N884" s="255"/>
      <c r="O884" s="255"/>
      <c r="P884" s="255"/>
      <c r="Q884" s="255"/>
      <c r="R884" s="255"/>
      <c r="S884" s="255"/>
      <c r="T884" s="25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7" t="s">
        <v>151</v>
      </c>
      <c r="AU884" s="257" t="s">
        <v>92</v>
      </c>
      <c r="AV884" s="14" t="s">
        <v>153</v>
      </c>
      <c r="AW884" s="14" t="s">
        <v>42</v>
      </c>
      <c r="AX884" s="14" t="s">
        <v>90</v>
      </c>
      <c r="AY884" s="257" t="s">
        <v>139</v>
      </c>
    </row>
    <row r="885" s="2" customFormat="1" ht="14.4" customHeight="1">
      <c r="A885" s="41"/>
      <c r="B885" s="42"/>
      <c r="C885" s="217" t="s">
        <v>1512</v>
      </c>
      <c r="D885" s="217" t="s">
        <v>142</v>
      </c>
      <c r="E885" s="218" t="s">
        <v>595</v>
      </c>
      <c r="F885" s="219" t="s">
        <v>596</v>
      </c>
      <c r="G885" s="220" t="s">
        <v>380</v>
      </c>
      <c r="H885" s="221">
        <v>39.262</v>
      </c>
      <c r="I885" s="222"/>
      <c r="J885" s="223">
        <f>ROUND(I885*H885,2)</f>
        <v>0</v>
      </c>
      <c r="K885" s="219" t="s">
        <v>145</v>
      </c>
      <c r="L885" s="47"/>
      <c r="M885" s="224" t="s">
        <v>80</v>
      </c>
      <c r="N885" s="225" t="s">
        <v>52</v>
      </c>
      <c r="O885" s="87"/>
      <c r="P885" s="226">
        <f>O885*H885</f>
        <v>0</v>
      </c>
      <c r="Q885" s="226">
        <v>0</v>
      </c>
      <c r="R885" s="226">
        <f>Q885*H885</f>
        <v>0</v>
      </c>
      <c r="S885" s="226">
        <v>0</v>
      </c>
      <c r="T885" s="227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28" t="s">
        <v>153</v>
      </c>
      <c r="AT885" s="228" t="s">
        <v>142</v>
      </c>
      <c r="AU885" s="228" t="s">
        <v>92</v>
      </c>
      <c r="AY885" s="19" t="s">
        <v>139</v>
      </c>
      <c r="BE885" s="229">
        <f>IF(N885="základní",J885,0)</f>
        <v>0</v>
      </c>
      <c r="BF885" s="229">
        <f>IF(N885="snížená",J885,0)</f>
        <v>0</v>
      </c>
      <c r="BG885" s="229">
        <f>IF(N885="zákl. přenesená",J885,0)</f>
        <v>0</v>
      </c>
      <c r="BH885" s="229">
        <f>IF(N885="sníž. přenesená",J885,0)</f>
        <v>0</v>
      </c>
      <c r="BI885" s="229">
        <f>IF(N885="nulová",J885,0)</f>
        <v>0</v>
      </c>
      <c r="BJ885" s="19" t="s">
        <v>90</v>
      </c>
      <c r="BK885" s="229">
        <f>ROUND(I885*H885,2)</f>
        <v>0</v>
      </c>
      <c r="BL885" s="19" t="s">
        <v>153</v>
      </c>
      <c r="BM885" s="228" t="s">
        <v>1513</v>
      </c>
    </row>
    <row r="886" s="2" customFormat="1">
      <c r="A886" s="41"/>
      <c r="B886" s="42"/>
      <c r="C886" s="43"/>
      <c r="D886" s="230" t="s">
        <v>148</v>
      </c>
      <c r="E886" s="43"/>
      <c r="F886" s="231" t="s">
        <v>598</v>
      </c>
      <c r="G886" s="43"/>
      <c r="H886" s="43"/>
      <c r="I886" s="232"/>
      <c r="J886" s="43"/>
      <c r="K886" s="43"/>
      <c r="L886" s="47"/>
      <c r="M886" s="233"/>
      <c r="N886" s="234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19" t="s">
        <v>148</v>
      </c>
      <c r="AU886" s="19" t="s">
        <v>92</v>
      </c>
    </row>
    <row r="887" s="2" customFormat="1">
      <c r="A887" s="41"/>
      <c r="B887" s="42"/>
      <c r="C887" s="43"/>
      <c r="D887" s="230" t="s">
        <v>149</v>
      </c>
      <c r="E887" s="43"/>
      <c r="F887" s="235" t="s">
        <v>1478</v>
      </c>
      <c r="G887" s="43"/>
      <c r="H887" s="43"/>
      <c r="I887" s="232"/>
      <c r="J887" s="43"/>
      <c r="K887" s="43"/>
      <c r="L887" s="47"/>
      <c r="M887" s="233"/>
      <c r="N887" s="234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19" t="s">
        <v>149</v>
      </c>
      <c r="AU887" s="19" t="s">
        <v>92</v>
      </c>
    </row>
    <row r="888" s="13" customFormat="1">
      <c r="A888" s="13"/>
      <c r="B888" s="236"/>
      <c r="C888" s="237"/>
      <c r="D888" s="230" t="s">
        <v>151</v>
      </c>
      <c r="E888" s="238" t="s">
        <v>80</v>
      </c>
      <c r="F888" s="239" t="s">
        <v>1479</v>
      </c>
      <c r="G888" s="237"/>
      <c r="H888" s="240">
        <v>39.262</v>
      </c>
      <c r="I888" s="241"/>
      <c r="J888" s="237"/>
      <c r="K888" s="237"/>
      <c r="L888" s="242"/>
      <c r="M888" s="243"/>
      <c r="N888" s="244"/>
      <c r="O888" s="244"/>
      <c r="P888" s="244"/>
      <c r="Q888" s="244"/>
      <c r="R888" s="244"/>
      <c r="S888" s="244"/>
      <c r="T888" s="24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6" t="s">
        <v>151</v>
      </c>
      <c r="AU888" s="246" t="s">
        <v>92</v>
      </c>
      <c r="AV888" s="13" t="s">
        <v>92</v>
      </c>
      <c r="AW888" s="13" t="s">
        <v>42</v>
      </c>
      <c r="AX888" s="13" t="s">
        <v>82</v>
      </c>
      <c r="AY888" s="246" t="s">
        <v>139</v>
      </c>
    </row>
    <row r="889" s="14" customFormat="1">
      <c r="A889" s="14"/>
      <c r="B889" s="247"/>
      <c r="C889" s="248"/>
      <c r="D889" s="230" t="s">
        <v>151</v>
      </c>
      <c r="E889" s="249" t="s">
        <v>80</v>
      </c>
      <c r="F889" s="250" t="s">
        <v>152</v>
      </c>
      <c r="G889" s="248"/>
      <c r="H889" s="251">
        <v>39.262</v>
      </c>
      <c r="I889" s="252"/>
      <c r="J889" s="248"/>
      <c r="K889" s="248"/>
      <c r="L889" s="253"/>
      <c r="M889" s="254"/>
      <c r="N889" s="255"/>
      <c r="O889" s="255"/>
      <c r="P889" s="255"/>
      <c r="Q889" s="255"/>
      <c r="R889" s="255"/>
      <c r="S889" s="255"/>
      <c r="T889" s="256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7" t="s">
        <v>151</v>
      </c>
      <c r="AU889" s="257" t="s">
        <v>92</v>
      </c>
      <c r="AV889" s="14" t="s">
        <v>153</v>
      </c>
      <c r="AW889" s="14" t="s">
        <v>42</v>
      </c>
      <c r="AX889" s="14" t="s">
        <v>90</v>
      </c>
      <c r="AY889" s="257" t="s">
        <v>139</v>
      </c>
    </row>
    <row r="890" s="2" customFormat="1" ht="14.4" customHeight="1">
      <c r="A890" s="41"/>
      <c r="B890" s="42"/>
      <c r="C890" s="217" t="s">
        <v>1514</v>
      </c>
      <c r="D890" s="217" t="s">
        <v>142</v>
      </c>
      <c r="E890" s="218" t="s">
        <v>600</v>
      </c>
      <c r="F890" s="219" t="s">
        <v>601</v>
      </c>
      <c r="G890" s="220" t="s">
        <v>380</v>
      </c>
      <c r="H890" s="221">
        <v>745.97799999999995</v>
      </c>
      <c r="I890" s="222"/>
      <c r="J890" s="223">
        <f>ROUND(I890*H890,2)</f>
        <v>0</v>
      </c>
      <c r="K890" s="219" t="s">
        <v>145</v>
      </c>
      <c r="L890" s="47"/>
      <c r="M890" s="224" t="s">
        <v>80</v>
      </c>
      <c r="N890" s="225" t="s">
        <v>52</v>
      </c>
      <c r="O890" s="87"/>
      <c r="P890" s="226">
        <f>O890*H890</f>
        <v>0</v>
      </c>
      <c r="Q890" s="226">
        <v>0</v>
      </c>
      <c r="R890" s="226">
        <f>Q890*H890</f>
        <v>0</v>
      </c>
      <c r="S890" s="226">
        <v>0</v>
      </c>
      <c r="T890" s="227">
        <f>S890*H890</f>
        <v>0</v>
      </c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R890" s="228" t="s">
        <v>153</v>
      </c>
      <c r="AT890" s="228" t="s">
        <v>142</v>
      </c>
      <c r="AU890" s="228" t="s">
        <v>92</v>
      </c>
      <c r="AY890" s="19" t="s">
        <v>139</v>
      </c>
      <c r="BE890" s="229">
        <f>IF(N890="základní",J890,0)</f>
        <v>0</v>
      </c>
      <c r="BF890" s="229">
        <f>IF(N890="snížená",J890,0)</f>
        <v>0</v>
      </c>
      <c r="BG890" s="229">
        <f>IF(N890="zákl. přenesená",J890,0)</f>
        <v>0</v>
      </c>
      <c r="BH890" s="229">
        <f>IF(N890="sníž. přenesená",J890,0)</f>
        <v>0</v>
      </c>
      <c r="BI890" s="229">
        <f>IF(N890="nulová",J890,0)</f>
        <v>0</v>
      </c>
      <c r="BJ890" s="19" t="s">
        <v>90</v>
      </c>
      <c r="BK890" s="229">
        <f>ROUND(I890*H890,2)</f>
        <v>0</v>
      </c>
      <c r="BL890" s="19" t="s">
        <v>153</v>
      </c>
      <c r="BM890" s="228" t="s">
        <v>1515</v>
      </c>
    </row>
    <row r="891" s="2" customFormat="1">
      <c r="A891" s="41"/>
      <c r="B891" s="42"/>
      <c r="C891" s="43"/>
      <c r="D891" s="230" t="s">
        <v>148</v>
      </c>
      <c r="E891" s="43"/>
      <c r="F891" s="231" t="s">
        <v>603</v>
      </c>
      <c r="G891" s="43"/>
      <c r="H891" s="43"/>
      <c r="I891" s="232"/>
      <c r="J891" s="43"/>
      <c r="K891" s="43"/>
      <c r="L891" s="47"/>
      <c r="M891" s="233"/>
      <c r="N891" s="234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19" t="s">
        <v>148</v>
      </c>
      <c r="AU891" s="19" t="s">
        <v>92</v>
      </c>
    </row>
    <row r="892" s="2" customFormat="1">
      <c r="A892" s="41"/>
      <c r="B892" s="42"/>
      <c r="C892" s="43"/>
      <c r="D892" s="230" t="s">
        <v>149</v>
      </c>
      <c r="E892" s="43"/>
      <c r="F892" s="235" t="s">
        <v>1516</v>
      </c>
      <c r="G892" s="43"/>
      <c r="H892" s="43"/>
      <c r="I892" s="232"/>
      <c r="J892" s="43"/>
      <c r="K892" s="43"/>
      <c r="L892" s="47"/>
      <c r="M892" s="233"/>
      <c r="N892" s="234"/>
      <c r="O892" s="87"/>
      <c r="P892" s="87"/>
      <c r="Q892" s="87"/>
      <c r="R892" s="87"/>
      <c r="S892" s="87"/>
      <c r="T892" s="88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T892" s="19" t="s">
        <v>149</v>
      </c>
      <c r="AU892" s="19" t="s">
        <v>92</v>
      </c>
    </row>
    <row r="893" s="13" customFormat="1">
      <c r="A893" s="13"/>
      <c r="B893" s="236"/>
      <c r="C893" s="237"/>
      <c r="D893" s="230" t="s">
        <v>151</v>
      </c>
      <c r="E893" s="238" t="s">
        <v>80</v>
      </c>
      <c r="F893" s="239" t="s">
        <v>1479</v>
      </c>
      <c r="G893" s="237"/>
      <c r="H893" s="240">
        <v>39.262</v>
      </c>
      <c r="I893" s="241"/>
      <c r="J893" s="237"/>
      <c r="K893" s="237"/>
      <c r="L893" s="242"/>
      <c r="M893" s="243"/>
      <c r="N893" s="244"/>
      <c r="O893" s="244"/>
      <c r="P893" s="244"/>
      <c r="Q893" s="244"/>
      <c r="R893" s="244"/>
      <c r="S893" s="244"/>
      <c r="T893" s="245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6" t="s">
        <v>151</v>
      </c>
      <c r="AU893" s="246" t="s">
        <v>92</v>
      </c>
      <c r="AV893" s="13" t="s">
        <v>92</v>
      </c>
      <c r="AW893" s="13" t="s">
        <v>42</v>
      </c>
      <c r="AX893" s="13" t="s">
        <v>82</v>
      </c>
      <c r="AY893" s="246" t="s">
        <v>139</v>
      </c>
    </row>
    <row r="894" s="14" customFormat="1">
      <c r="A894" s="14"/>
      <c r="B894" s="247"/>
      <c r="C894" s="248"/>
      <c r="D894" s="230" t="s">
        <v>151</v>
      </c>
      <c r="E894" s="249" t="s">
        <v>80</v>
      </c>
      <c r="F894" s="250" t="s">
        <v>152</v>
      </c>
      <c r="G894" s="248"/>
      <c r="H894" s="251">
        <v>39.262</v>
      </c>
      <c r="I894" s="252"/>
      <c r="J894" s="248"/>
      <c r="K894" s="248"/>
      <c r="L894" s="253"/>
      <c r="M894" s="254"/>
      <c r="N894" s="255"/>
      <c r="O894" s="255"/>
      <c r="P894" s="255"/>
      <c r="Q894" s="255"/>
      <c r="R894" s="255"/>
      <c r="S894" s="255"/>
      <c r="T894" s="256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7" t="s">
        <v>151</v>
      </c>
      <c r="AU894" s="257" t="s">
        <v>92</v>
      </c>
      <c r="AV894" s="14" t="s">
        <v>153</v>
      </c>
      <c r="AW894" s="14" t="s">
        <v>42</v>
      </c>
      <c r="AX894" s="14" t="s">
        <v>90</v>
      </c>
      <c r="AY894" s="257" t="s">
        <v>139</v>
      </c>
    </row>
    <row r="895" s="13" customFormat="1">
      <c r="A895" s="13"/>
      <c r="B895" s="236"/>
      <c r="C895" s="237"/>
      <c r="D895" s="230" t="s">
        <v>151</v>
      </c>
      <c r="E895" s="237"/>
      <c r="F895" s="239" t="s">
        <v>1517</v>
      </c>
      <c r="G895" s="237"/>
      <c r="H895" s="240">
        <v>745.97799999999995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6" t="s">
        <v>151</v>
      </c>
      <c r="AU895" s="246" t="s">
        <v>92</v>
      </c>
      <c r="AV895" s="13" t="s">
        <v>92</v>
      </c>
      <c r="AW895" s="13" t="s">
        <v>4</v>
      </c>
      <c r="AX895" s="13" t="s">
        <v>90</v>
      </c>
      <c r="AY895" s="246" t="s">
        <v>139</v>
      </c>
    </row>
    <row r="896" s="2" customFormat="1" ht="14.4" customHeight="1">
      <c r="A896" s="41"/>
      <c r="B896" s="42"/>
      <c r="C896" s="217" t="s">
        <v>1518</v>
      </c>
      <c r="D896" s="217" t="s">
        <v>142</v>
      </c>
      <c r="E896" s="218" t="s">
        <v>1519</v>
      </c>
      <c r="F896" s="219" t="s">
        <v>1520</v>
      </c>
      <c r="G896" s="220" t="s">
        <v>380</v>
      </c>
      <c r="H896" s="221">
        <v>4.4199999999999999</v>
      </c>
      <c r="I896" s="222"/>
      <c r="J896" s="223">
        <f>ROUND(I896*H896,2)</f>
        <v>0</v>
      </c>
      <c r="K896" s="219" t="s">
        <v>145</v>
      </c>
      <c r="L896" s="47"/>
      <c r="M896" s="224" t="s">
        <v>80</v>
      </c>
      <c r="N896" s="225" t="s">
        <v>52</v>
      </c>
      <c r="O896" s="87"/>
      <c r="P896" s="226">
        <f>O896*H896</f>
        <v>0</v>
      </c>
      <c r="Q896" s="226">
        <v>0</v>
      </c>
      <c r="R896" s="226">
        <f>Q896*H896</f>
        <v>0</v>
      </c>
      <c r="S896" s="226">
        <v>0</v>
      </c>
      <c r="T896" s="227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28" t="s">
        <v>153</v>
      </c>
      <c r="AT896" s="228" t="s">
        <v>142</v>
      </c>
      <c r="AU896" s="228" t="s">
        <v>92</v>
      </c>
      <c r="AY896" s="19" t="s">
        <v>139</v>
      </c>
      <c r="BE896" s="229">
        <f>IF(N896="základní",J896,0)</f>
        <v>0</v>
      </c>
      <c r="BF896" s="229">
        <f>IF(N896="snížená",J896,0)</f>
        <v>0</v>
      </c>
      <c r="BG896" s="229">
        <f>IF(N896="zákl. přenesená",J896,0)</f>
        <v>0</v>
      </c>
      <c r="BH896" s="229">
        <f>IF(N896="sníž. přenesená",J896,0)</f>
        <v>0</v>
      </c>
      <c r="BI896" s="229">
        <f>IF(N896="nulová",J896,0)</f>
        <v>0</v>
      </c>
      <c r="BJ896" s="19" t="s">
        <v>90</v>
      </c>
      <c r="BK896" s="229">
        <f>ROUND(I896*H896,2)</f>
        <v>0</v>
      </c>
      <c r="BL896" s="19" t="s">
        <v>153</v>
      </c>
      <c r="BM896" s="228" t="s">
        <v>1521</v>
      </c>
    </row>
    <row r="897" s="2" customFormat="1">
      <c r="A897" s="41"/>
      <c r="B897" s="42"/>
      <c r="C897" s="43"/>
      <c r="D897" s="230" t="s">
        <v>148</v>
      </c>
      <c r="E897" s="43"/>
      <c r="F897" s="231" t="s">
        <v>1522</v>
      </c>
      <c r="G897" s="43"/>
      <c r="H897" s="43"/>
      <c r="I897" s="232"/>
      <c r="J897" s="43"/>
      <c r="K897" s="43"/>
      <c r="L897" s="47"/>
      <c r="M897" s="233"/>
      <c r="N897" s="234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19" t="s">
        <v>148</v>
      </c>
      <c r="AU897" s="19" t="s">
        <v>92</v>
      </c>
    </row>
    <row r="898" s="2" customFormat="1">
      <c r="A898" s="41"/>
      <c r="B898" s="42"/>
      <c r="C898" s="43"/>
      <c r="D898" s="230" t="s">
        <v>149</v>
      </c>
      <c r="E898" s="43"/>
      <c r="F898" s="235" t="s">
        <v>1523</v>
      </c>
      <c r="G898" s="43"/>
      <c r="H898" s="43"/>
      <c r="I898" s="232"/>
      <c r="J898" s="43"/>
      <c r="K898" s="43"/>
      <c r="L898" s="47"/>
      <c r="M898" s="233"/>
      <c r="N898" s="234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19" t="s">
        <v>149</v>
      </c>
      <c r="AU898" s="19" t="s">
        <v>92</v>
      </c>
    </row>
    <row r="899" s="13" customFormat="1">
      <c r="A899" s="13"/>
      <c r="B899" s="236"/>
      <c r="C899" s="237"/>
      <c r="D899" s="230" t="s">
        <v>151</v>
      </c>
      <c r="E899" s="238" t="s">
        <v>80</v>
      </c>
      <c r="F899" s="239" t="s">
        <v>1524</v>
      </c>
      <c r="G899" s="237"/>
      <c r="H899" s="240">
        <v>4.4199999999999999</v>
      </c>
      <c r="I899" s="241"/>
      <c r="J899" s="237"/>
      <c r="K899" s="237"/>
      <c r="L899" s="242"/>
      <c r="M899" s="243"/>
      <c r="N899" s="244"/>
      <c r="O899" s="244"/>
      <c r="P899" s="244"/>
      <c r="Q899" s="244"/>
      <c r="R899" s="244"/>
      <c r="S899" s="244"/>
      <c r="T899" s="24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6" t="s">
        <v>151</v>
      </c>
      <c r="AU899" s="246" t="s">
        <v>92</v>
      </c>
      <c r="AV899" s="13" t="s">
        <v>92</v>
      </c>
      <c r="AW899" s="13" t="s">
        <v>42</v>
      </c>
      <c r="AX899" s="13" t="s">
        <v>82</v>
      </c>
      <c r="AY899" s="246" t="s">
        <v>139</v>
      </c>
    </row>
    <row r="900" s="14" customFormat="1">
      <c r="A900" s="14"/>
      <c r="B900" s="247"/>
      <c r="C900" s="248"/>
      <c r="D900" s="230" t="s">
        <v>151</v>
      </c>
      <c r="E900" s="249" t="s">
        <v>80</v>
      </c>
      <c r="F900" s="250" t="s">
        <v>152</v>
      </c>
      <c r="G900" s="248"/>
      <c r="H900" s="251">
        <v>4.4199999999999999</v>
      </c>
      <c r="I900" s="252"/>
      <c r="J900" s="248"/>
      <c r="K900" s="248"/>
      <c r="L900" s="253"/>
      <c r="M900" s="254"/>
      <c r="N900" s="255"/>
      <c r="O900" s="255"/>
      <c r="P900" s="255"/>
      <c r="Q900" s="255"/>
      <c r="R900" s="255"/>
      <c r="S900" s="255"/>
      <c r="T900" s="256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7" t="s">
        <v>151</v>
      </c>
      <c r="AU900" s="257" t="s">
        <v>92</v>
      </c>
      <c r="AV900" s="14" t="s">
        <v>153</v>
      </c>
      <c r="AW900" s="14" t="s">
        <v>42</v>
      </c>
      <c r="AX900" s="14" t="s">
        <v>90</v>
      </c>
      <c r="AY900" s="257" t="s">
        <v>139</v>
      </c>
    </row>
    <row r="901" s="2" customFormat="1" ht="14.4" customHeight="1">
      <c r="A901" s="41"/>
      <c r="B901" s="42"/>
      <c r="C901" s="217" t="s">
        <v>1525</v>
      </c>
      <c r="D901" s="217" t="s">
        <v>142</v>
      </c>
      <c r="E901" s="218" t="s">
        <v>1526</v>
      </c>
      <c r="F901" s="219" t="s">
        <v>1527</v>
      </c>
      <c r="G901" s="220" t="s">
        <v>380</v>
      </c>
      <c r="H901" s="221">
        <v>66.299999999999997</v>
      </c>
      <c r="I901" s="222"/>
      <c r="J901" s="223">
        <f>ROUND(I901*H901,2)</f>
        <v>0</v>
      </c>
      <c r="K901" s="219" t="s">
        <v>145</v>
      </c>
      <c r="L901" s="47"/>
      <c r="M901" s="224" t="s">
        <v>80</v>
      </c>
      <c r="N901" s="225" t="s">
        <v>52</v>
      </c>
      <c r="O901" s="87"/>
      <c r="P901" s="226">
        <f>O901*H901</f>
        <v>0</v>
      </c>
      <c r="Q901" s="226">
        <v>0</v>
      </c>
      <c r="R901" s="226">
        <f>Q901*H901</f>
        <v>0</v>
      </c>
      <c r="S901" s="226">
        <v>0</v>
      </c>
      <c r="T901" s="227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28" t="s">
        <v>153</v>
      </c>
      <c r="AT901" s="228" t="s">
        <v>142</v>
      </c>
      <c r="AU901" s="228" t="s">
        <v>92</v>
      </c>
      <c r="AY901" s="19" t="s">
        <v>139</v>
      </c>
      <c r="BE901" s="229">
        <f>IF(N901="základní",J901,0)</f>
        <v>0</v>
      </c>
      <c r="BF901" s="229">
        <f>IF(N901="snížená",J901,0)</f>
        <v>0</v>
      </c>
      <c r="BG901" s="229">
        <f>IF(N901="zákl. přenesená",J901,0)</f>
        <v>0</v>
      </c>
      <c r="BH901" s="229">
        <f>IF(N901="sníž. přenesená",J901,0)</f>
        <v>0</v>
      </c>
      <c r="BI901" s="229">
        <f>IF(N901="nulová",J901,0)</f>
        <v>0</v>
      </c>
      <c r="BJ901" s="19" t="s">
        <v>90</v>
      </c>
      <c r="BK901" s="229">
        <f>ROUND(I901*H901,2)</f>
        <v>0</v>
      </c>
      <c r="BL901" s="19" t="s">
        <v>153</v>
      </c>
      <c r="BM901" s="228" t="s">
        <v>1528</v>
      </c>
    </row>
    <row r="902" s="2" customFormat="1">
      <c r="A902" s="41"/>
      <c r="B902" s="42"/>
      <c r="C902" s="43"/>
      <c r="D902" s="230" t="s">
        <v>148</v>
      </c>
      <c r="E902" s="43"/>
      <c r="F902" s="231" t="s">
        <v>1529</v>
      </c>
      <c r="G902" s="43"/>
      <c r="H902" s="43"/>
      <c r="I902" s="232"/>
      <c r="J902" s="43"/>
      <c r="K902" s="43"/>
      <c r="L902" s="47"/>
      <c r="M902" s="233"/>
      <c r="N902" s="234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19" t="s">
        <v>148</v>
      </c>
      <c r="AU902" s="19" t="s">
        <v>92</v>
      </c>
    </row>
    <row r="903" s="2" customFormat="1">
      <c r="A903" s="41"/>
      <c r="B903" s="42"/>
      <c r="C903" s="43"/>
      <c r="D903" s="230" t="s">
        <v>149</v>
      </c>
      <c r="E903" s="43"/>
      <c r="F903" s="235" t="s">
        <v>1523</v>
      </c>
      <c r="G903" s="43"/>
      <c r="H903" s="43"/>
      <c r="I903" s="232"/>
      <c r="J903" s="43"/>
      <c r="K903" s="43"/>
      <c r="L903" s="47"/>
      <c r="M903" s="233"/>
      <c r="N903" s="234"/>
      <c r="O903" s="87"/>
      <c r="P903" s="87"/>
      <c r="Q903" s="87"/>
      <c r="R903" s="87"/>
      <c r="S903" s="87"/>
      <c r="T903" s="88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T903" s="19" t="s">
        <v>149</v>
      </c>
      <c r="AU903" s="19" t="s">
        <v>92</v>
      </c>
    </row>
    <row r="904" s="13" customFormat="1">
      <c r="A904" s="13"/>
      <c r="B904" s="236"/>
      <c r="C904" s="237"/>
      <c r="D904" s="230" t="s">
        <v>151</v>
      </c>
      <c r="E904" s="238" t="s">
        <v>80</v>
      </c>
      <c r="F904" s="239" t="s">
        <v>1530</v>
      </c>
      <c r="G904" s="237"/>
      <c r="H904" s="240">
        <v>4.4199999999999999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6" t="s">
        <v>151</v>
      </c>
      <c r="AU904" s="246" t="s">
        <v>92</v>
      </c>
      <c r="AV904" s="13" t="s">
        <v>92</v>
      </c>
      <c r="AW904" s="13" t="s">
        <v>42</v>
      </c>
      <c r="AX904" s="13" t="s">
        <v>82</v>
      </c>
      <c r="AY904" s="246" t="s">
        <v>139</v>
      </c>
    </row>
    <row r="905" s="14" customFormat="1">
      <c r="A905" s="14"/>
      <c r="B905" s="247"/>
      <c r="C905" s="248"/>
      <c r="D905" s="230" t="s">
        <v>151</v>
      </c>
      <c r="E905" s="249" t="s">
        <v>80</v>
      </c>
      <c r="F905" s="250" t="s">
        <v>152</v>
      </c>
      <c r="G905" s="248"/>
      <c r="H905" s="251">
        <v>4.4199999999999999</v>
      </c>
      <c r="I905" s="252"/>
      <c r="J905" s="248"/>
      <c r="K905" s="248"/>
      <c r="L905" s="253"/>
      <c r="M905" s="254"/>
      <c r="N905" s="255"/>
      <c r="O905" s="255"/>
      <c r="P905" s="255"/>
      <c r="Q905" s="255"/>
      <c r="R905" s="255"/>
      <c r="S905" s="255"/>
      <c r="T905" s="256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7" t="s">
        <v>151</v>
      </c>
      <c r="AU905" s="257" t="s">
        <v>92</v>
      </c>
      <c r="AV905" s="14" t="s">
        <v>153</v>
      </c>
      <c r="AW905" s="14" t="s">
        <v>42</v>
      </c>
      <c r="AX905" s="14" t="s">
        <v>90</v>
      </c>
      <c r="AY905" s="257" t="s">
        <v>139</v>
      </c>
    </row>
    <row r="906" s="13" customFormat="1">
      <c r="A906" s="13"/>
      <c r="B906" s="236"/>
      <c r="C906" s="237"/>
      <c r="D906" s="230" t="s">
        <v>151</v>
      </c>
      <c r="E906" s="237"/>
      <c r="F906" s="239" t="s">
        <v>1531</v>
      </c>
      <c r="G906" s="237"/>
      <c r="H906" s="240">
        <v>66.299999999999997</v>
      </c>
      <c r="I906" s="241"/>
      <c r="J906" s="237"/>
      <c r="K906" s="237"/>
      <c r="L906" s="242"/>
      <c r="M906" s="243"/>
      <c r="N906" s="244"/>
      <c r="O906" s="244"/>
      <c r="P906" s="244"/>
      <c r="Q906" s="244"/>
      <c r="R906" s="244"/>
      <c r="S906" s="244"/>
      <c r="T906" s="24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6" t="s">
        <v>151</v>
      </c>
      <c r="AU906" s="246" t="s">
        <v>92</v>
      </c>
      <c r="AV906" s="13" t="s">
        <v>92</v>
      </c>
      <c r="AW906" s="13" t="s">
        <v>4</v>
      </c>
      <c r="AX906" s="13" t="s">
        <v>90</v>
      </c>
      <c r="AY906" s="246" t="s">
        <v>139</v>
      </c>
    </row>
    <row r="907" s="2" customFormat="1" ht="14.4" customHeight="1">
      <c r="A907" s="41"/>
      <c r="B907" s="42"/>
      <c r="C907" s="217" t="s">
        <v>1532</v>
      </c>
      <c r="D907" s="217" t="s">
        <v>142</v>
      </c>
      <c r="E907" s="218" t="s">
        <v>644</v>
      </c>
      <c r="F907" s="219" t="s">
        <v>645</v>
      </c>
      <c r="G907" s="220" t="s">
        <v>380</v>
      </c>
      <c r="H907" s="221">
        <v>34.713000000000001</v>
      </c>
      <c r="I907" s="222"/>
      <c r="J907" s="223">
        <f>ROUND(I907*H907,2)</f>
        <v>0</v>
      </c>
      <c r="K907" s="219" t="s">
        <v>145</v>
      </c>
      <c r="L907" s="47"/>
      <c r="M907" s="224" t="s">
        <v>80</v>
      </c>
      <c r="N907" s="225" t="s">
        <v>52</v>
      </c>
      <c r="O907" s="87"/>
      <c r="P907" s="226">
        <f>O907*H907</f>
        <v>0</v>
      </c>
      <c r="Q907" s="226">
        <v>0</v>
      </c>
      <c r="R907" s="226">
        <f>Q907*H907</f>
        <v>0</v>
      </c>
      <c r="S907" s="226">
        <v>0</v>
      </c>
      <c r="T907" s="227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28" t="s">
        <v>153</v>
      </c>
      <c r="AT907" s="228" t="s">
        <v>142</v>
      </c>
      <c r="AU907" s="228" t="s">
        <v>92</v>
      </c>
      <c r="AY907" s="19" t="s">
        <v>139</v>
      </c>
      <c r="BE907" s="229">
        <f>IF(N907="základní",J907,0)</f>
        <v>0</v>
      </c>
      <c r="BF907" s="229">
        <f>IF(N907="snížená",J907,0)</f>
        <v>0</v>
      </c>
      <c r="BG907" s="229">
        <f>IF(N907="zákl. přenesená",J907,0)</f>
        <v>0</v>
      </c>
      <c r="BH907" s="229">
        <f>IF(N907="sníž. přenesená",J907,0)</f>
        <v>0</v>
      </c>
      <c r="BI907" s="229">
        <f>IF(N907="nulová",J907,0)</f>
        <v>0</v>
      </c>
      <c r="BJ907" s="19" t="s">
        <v>90</v>
      </c>
      <c r="BK907" s="229">
        <f>ROUND(I907*H907,2)</f>
        <v>0</v>
      </c>
      <c r="BL907" s="19" t="s">
        <v>153</v>
      </c>
      <c r="BM907" s="228" t="s">
        <v>1533</v>
      </c>
    </row>
    <row r="908" s="2" customFormat="1">
      <c r="A908" s="41"/>
      <c r="B908" s="42"/>
      <c r="C908" s="43"/>
      <c r="D908" s="230" t="s">
        <v>148</v>
      </c>
      <c r="E908" s="43"/>
      <c r="F908" s="231" t="s">
        <v>647</v>
      </c>
      <c r="G908" s="43"/>
      <c r="H908" s="43"/>
      <c r="I908" s="232"/>
      <c r="J908" s="43"/>
      <c r="K908" s="43"/>
      <c r="L908" s="47"/>
      <c r="M908" s="233"/>
      <c r="N908" s="23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19" t="s">
        <v>148</v>
      </c>
      <c r="AU908" s="19" t="s">
        <v>92</v>
      </c>
    </row>
    <row r="909" s="2" customFormat="1">
      <c r="A909" s="41"/>
      <c r="B909" s="42"/>
      <c r="C909" s="43"/>
      <c r="D909" s="230" t="s">
        <v>149</v>
      </c>
      <c r="E909" s="43"/>
      <c r="F909" s="235" t="s">
        <v>1487</v>
      </c>
      <c r="G909" s="43"/>
      <c r="H909" s="43"/>
      <c r="I909" s="232"/>
      <c r="J909" s="43"/>
      <c r="K909" s="43"/>
      <c r="L909" s="47"/>
      <c r="M909" s="233"/>
      <c r="N909" s="234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19" t="s">
        <v>149</v>
      </c>
      <c r="AU909" s="19" t="s">
        <v>92</v>
      </c>
    </row>
    <row r="910" s="15" customFormat="1">
      <c r="A910" s="15"/>
      <c r="B910" s="261"/>
      <c r="C910" s="262"/>
      <c r="D910" s="230" t="s">
        <v>151</v>
      </c>
      <c r="E910" s="263" t="s">
        <v>80</v>
      </c>
      <c r="F910" s="264" t="s">
        <v>1488</v>
      </c>
      <c r="G910" s="262"/>
      <c r="H910" s="263" t="s">
        <v>80</v>
      </c>
      <c r="I910" s="265"/>
      <c r="J910" s="262"/>
      <c r="K910" s="262"/>
      <c r="L910" s="266"/>
      <c r="M910" s="267"/>
      <c r="N910" s="268"/>
      <c r="O910" s="268"/>
      <c r="P910" s="268"/>
      <c r="Q910" s="268"/>
      <c r="R910" s="268"/>
      <c r="S910" s="268"/>
      <c r="T910" s="269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70" t="s">
        <v>151</v>
      </c>
      <c r="AU910" s="270" t="s">
        <v>92</v>
      </c>
      <c r="AV910" s="15" t="s">
        <v>90</v>
      </c>
      <c r="AW910" s="15" t="s">
        <v>42</v>
      </c>
      <c r="AX910" s="15" t="s">
        <v>82</v>
      </c>
      <c r="AY910" s="270" t="s">
        <v>139</v>
      </c>
    </row>
    <row r="911" s="13" customFormat="1">
      <c r="A911" s="13"/>
      <c r="B911" s="236"/>
      <c r="C911" s="237"/>
      <c r="D911" s="230" t="s">
        <v>151</v>
      </c>
      <c r="E911" s="238" t="s">
        <v>80</v>
      </c>
      <c r="F911" s="239" t="s">
        <v>1489</v>
      </c>
      <c r="G911" s="237"/>
      <c r="H911" s="240">
        <v>1.8540000000000001</v>
      </c>
      <c r="I911" s="241"/>
      <c r="J911" s="237"/>
      <c r="K911" s="237"/>
      <c r="L911" s="242"/>
      <c r="M911" s="243"/>
      <c r="N911" s="244"/>
      <c r="O911" s="244"/>
      <c r="P911" s="244"/>
      <c r="Q911" s="244"/>
      <c r="R911" s="244"/>
      <c r="S911" s="244"/>
      <c r="T911" s="24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6" t="s">
        <v>151</v>
      </c>
      <c r="AU911" s="246" t="s">
        <v>92</v>
      </c>
      <c r="AV911" s="13" t="s">
        <v>92</v>
      </c>
      <c r="AW911" s="13" t="s">
        <v>42</v>
      </c>
      <c r="AX911" s="13" t="s">
        <v>82</v>
      </c>
      <c r="AY911" s="246" t="s">
        <v>139</v>
      </c>
    </row>
    <row r="912" s="15" customFormat="1">
      <c r="A912" s="15"/>
      <c r="B912" s="261"/>
      <c r="C912" s="262"/>
      <c r="D912" s="230" t="s">
        <v>151</v>
      </c>
      <c r="E912" s="263" t="s">
        <v>80</v>
      </c>
      <c r="F912" s="264" t="s">
        <v>1490</v>
      </c>
      <c r="G912" s="262"/>
      <c r="H912" s="263" t="s">
        <v>80</v>
      </c>
      <c r="I912" s="265"/>
      <c r="J912" s="262"/>
      <c r="K912" s="262"/>
      <c r="L912" s="266"/>
      <c r="M912" s="267"/>
      <c r="N912" s="268"/>
      <c r="O912" s="268"/>
      <c r="P912" s="268"/>
      <c r="Q912" s="268"/>
      <c r="R912" s="268"/>
      <c r="S912" s="268"/>
      <c r="T912" s="269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70" t="s">
        <v>151</v>
      </c>
      <c r="AU912" s="270" t="s">
        <v>92</v>
      </c>
      <c r="AV912" s="15" t="s">
        <v>90</v>
      </c>
      <c r="AW912" s="15" t="s">
        <v>42</v>
      </c>
      <c r="AX912" s="15" t="s">
        <v>82</v>
      </c>
      <c r="AY912" s="270" t="s">
        <v>139</v>
      </c>
    </row>
    <row r="913" s="13" customFormat="1">
      <c r="A913" s="13"/>
      <c r="B913" s="236"/>
      <c r="C913" s="237"/>
      <c r="D913" s="230" t="s">
        <v>151</v>
      </c>
      <c r="E913" s="238" t="s">
        <v>80</v>
      </c>
      <c r="F913" s="239" t="s">
        <v>1491</v>
      </c>
      <c r="G913" s="237"/>
      <c r="H913" s="240">
        <v>32.859000000000002</v>
      </c>
      <c r="I913" s="241"/>
      <c r="J913" s="237"/>
      <c r="K913" s="237"/>
      <c r="L913" s="242"/>
      <c r="M913" s="243"/>
      <c r="N913" s="244"/>
      <c r="O913" s="244"/>
      <c r="P913" s="244"/>
      <c r="Q913" s="244"/>
      <c r="R913" s="244"/>
      <c r="S913" s="244"/>
      <c r="T913" s="24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6" t="s">
        <v>151</v>
      </c>
      <c r="AU913" s="246" t="s">
        <v>92</v>
      </c>
      <c r="AV913" s="13" t="s">
        <v>92</v>
      </c>
      <c r="AW913" s="13" t="s">
        <v>42</v>
      </c>
      <c r="AX913" s="13" t="s">
        <v>82</v>
      </c>
      <c r="AY913" s="246" t="s">
        <v>139</v>
      </c>
    </row>
    <row r="914" s="14" customFormat="1">
      <c r="A914" s="14"/>
      <c r="B914" s="247"/>
      <c r="C914" s="248"/>
      <c r="D914" s="230" t="s">
        <v>151</v>
      </c>
      <c r="E914" s="249" t="s">
        <v>80</v>
      </c>
      <c r="F914" s="250" t="s">
        <v>152</v>
      </c>
      <c r="G914" s="248"/>
      <c r="H914" s="251">
        <v>34.713000000000001</v>
      </c>
      <c r="I914" s="252"/>
      <c r="J914" s="248"/>
      <c r="K914" s="248"/>
      <c r="L914" s="253"/>
      <c r="M914" s="254"/>
      <c r="N914" s="255"/>
      <c r="O914" s="255"/>
      <c r="P914" s="255"/>
      <c r="Q914" s="255"/>
      <c r="R914" s="255"/>
      <c r="S914" s="255"/>
      <c r="T914" s="25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7" t="s">
        <v>151</v>
      </c>
      <c r="AU914" s="257" t="s">
        <v>92</v>
      </c>
      <c r="AV914" s="14" t="s">
        <v>153</v>
      </c>
      <c r="AW914" s="14" t="s">
        <v>42</v>
      </c>
      <c r="AX914" s="14" t="s">
        <v>90</v>
      </c>
      <c r="AY914" s="257" t="s">
        <v>139</v>
      </c>
    </row>
    <row r="915" s="2" customFormat="1" ht="14.4" customHeight="1">
      <c r="A915" s="41"/>
      <c r="B915" s="42"/>
      <c r="C915" s="217" t="s">
        <v>1534</v>
      </c>
      <c r="D915" s="217" t="s">
        <v>142</v>
      </c>
      <c r="E915" s="218" t="s">
        <v>644</v>
      </c>
      <c r="F915" s="219" t="s">
        <v>645</v>
      </c>
      <c r="G915" s="220" t="s">
        <v>380</v>
      </c>
      <c r="H915" s="221">
        <v>89.179000000000002</v>
      </c>
      <c r="I915" s="222"/>
      <c r="J915" s="223">
        <f>ROUND(I915*H915,2)</f>
        <v>0</v>
      </c>
      <c r="K915" s="219" t="s">
        <v>145</v>
      </c>
      <c r="L915" s="47"/>
      <c r="M915" s="224" t="s">
        <v>80</v>
      </c>
      <c r="N915" s="225" t="s">
        <v>52</v>
      </c>
      <c r="O915" s="87"/>
      <c r="P915" s="226">
        <f>O915*H915</f>
        <v>0</v>
      </c>
      <c r="Q915" s="226">
        <v>0</v>
      </c>
      <c r="R915" s="226">
        <f>Q915*H915</f>
        <v>0</v>
      </c>
      <c r="S915" s="226">
        <v>0</v>
      </c>
      <c r="T915" s="227">
        <f>S915*H915</f>
        <v>0</v>
      </c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R915" s="228" t="s">
        <v>153</v>
      </c>
      <c r="AT915" s="228" t="s">
        <v>142</v>
      </c>
      <c r="AU915" s="228" t="s">
        <v>92</v>
      </c>
      <c r="AY915" s="19" t="s">
        <v>139</v>
      </c>
      <c r="BE915" s="229">
        <f>IF(N915="základní",J915,0)</f>
        <v>0</v>
      </c>
      <c r="BF915" s="229">
        <f>IF(N915="snížená",J915,0)</f>
        <v>0</v>
      </c>
      <c r="BG915" s="229">
        <f>IF(N915="zákl. přenesená",J915,0)</f>
        <v>0</v>
      </c>
      <c r="BH915" s="229">
        <f>IF(N915="sníž. přenesená",J915,0)</f>
        <v>0</v>
      </c>
      <c r="BI915" s="229">
        <f>IF(N915="nulová",J915,0)</f>
        <v>0</v>
      </c>
      <c r="BJ915" s="19" t="s">
        <v>90</v>
      </c>
      <c r="BK915" s="229">
        <f>ROUND(I915*H915,2)</f>
        <v>0</v>
      </c>
      <c r="BL915" s="19" t="s">
        <v>153</v>
      </c>
      <c r="BM915" s="228" t="s">
        <v>1535</v>
      </c>
    </row>
    <row r="916" s="2" customFormat="1">
      <c r="A916" s="41"/>
      <c r="B916" s="42"/>
      <c r="C916" s="43"/>
      <c r="D916" s="230" t="s">
        <v>148</v>
      </c>
      <c r="E916" s="43"/>
      <c r="F916" s="231" t="s">
        <v>647</v>
      </c>
      <c r="G916" s="43"/>
      <c r="H916" s="43"/>
      <c r="I916" s="232"/>
      <c r="J916" s="43"/>
      <c r="K916" s="43"/>
      <c r="L916" s="47"/>
      <c r="M916" s="233"/>
      <c r="N916" s="234"/>
      <c r="O916" s="87"/>
      <c r="P916" s="87"/>
      <c r="Q916" s="87"/>
      <c r="R916" s="87"/>
      <c r="S916" s="87"/>
      <c r="T916" s="88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T916" s="19" t="s">
        <v>148</v>
      </c>
      <c r="AU916" s="19" t="s">
        <v>92</v>
      </c>
    </row>
    <row r="917" s="2" customFormat="1">
      <c r="A917" s="41"/>
      <c r="B917" s="42"/>
      <c r="C917" s="43"/>
      <c r="D917" s="230" t="s">
        <v>149</v>
      </c>
      <c r="E917" s="43"/>
      <c r="F917" s="235" t="s">
        <v>1536</v>
      </c>
      <c r="G917" s="43"/>
      <c r="H917" s="43"/>
      <c r="I917" s="232"/>
      <c r="J917" s="43"/>
      <c r="K917" s="43"/>
      <c r="L917" s="47"/>
      <c r="M917" s="233"/>
      <c r="N917" s="234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19" t="s">
        <v>149</v>
      </c>
      <c r="AU917" s="19" t="s">
        <v>92</v>
      </c>
    </row>
    <row r="918" s="15" customFormat="1">
      <c r="A918" s="15"/>
      <c r="B918" s="261"/>
      <c r="C918" s="262"/>
      <c r="D918" s="230" t="s">
        <v>151</v>
      </c>
      <c r="E918" s="263" t="s">
        <v>80</v>
      </c>
      <c r="F918" s="264" t="s">
        <v>1500</v>
      </c>
      <c r="G918" s="262"/>
      <c r="H918" s="263" t="s">
        <v>80</v>
      </c>
      <c r="I918" s="265"/>
      <c r="J918" s="262"/>
      <c r="K918" s="262"/>
      <c r="L918" s="266"/>
      <c r="M918" s="267"/>
      <c r="N918" s="268"/>
      <c r="O918" s="268"/>
      <c r="P918" s="268"/>
      <c r="Q918" s="268"/>
      <c r="R918" s="268"/>
      <c r="S918" s="268"/>
      <c r="T918" s="269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70" t="s">
        <v>151</v>
      </c>
      <c r="AU918" s="270" t="s">
        <v>92</v>
      </c>
      <c r="AV918" s="15" t="s">
        <v>90</v>
      </c>
      <c r="AW918" s="15" t="s">
        <v>42</v>
      </c>
      <c r="AX918" s="15" t="s">
        <v>82</v>
      </c>
      <c r="AY918" s="270" t="s">
        <v>139</v>
      </c>
    </row>
    <row r="919" s="13" customFormat="1">
      <c r="A919" s="13"/>
      <c r="B919" s="236"/>
      <c r="C919" s="237"/>
      <c r="D919" s="230" t="s">
        <v>151</v>
      </c>
      <c r="E919" s="238" t="s">
        <v>80</v>
      </c>
      <c r="F919" s="239" t="s">
        <v>1537</v>
      </c>
      <c r="G919" s="237"/>
      <c r="H919" s="240">
        <v>39.802999999999997</v>
      </c>
      <c r="I919" s="241"/>
      <c r="J919" s="237"/>
      <c r="K919" s="237"/>
      <c r="L919" s="242"/>
      <c r="M919" s="243"/>
      <c r="N919" s="244"/>
      <c r="O919" s="244"/>
      <c r="P919" s="244"/>
      <c r="Q919" s="244"/>
      <c r="R919" s="244"/>
      <c r="S919" s="244"/>
      <c r="T919" s="245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6" t="s">
        <v>151</v>
      </c>
      <c r="AU919" s="246" t="s">
        <v>92</v>
      </c>
      <c r="AV919" s="13" t="s">
        <v>92</v>
      </c>
      <c r="AW919" s="13" t="s">
        <v>42</v>
      </c>
      <c r="AX919" s="13" t="s">
        <v>82</v>
      </c>
      <c r="AY919" s="246" t="s">
        <v>139</v>
      </c>
    </row>
    <row r="920" s="15" customFormat="1">
      <c r="A920" s="15"/>
      <c r="B920" s="261"/>
      <c r="C920" s="262"/>
      <c r="D920" s="230" t="s">
        <v>151</v>
      </c>
      <c r="E920" s="263" t="s">
        <v>80</v>
      </c>
      <c r="F920" s="264" t="s">
        <v>1502</v>
      </c>
      <c r="G920" s="262"/>
      <c r="H920" s="263" t="s">
        <v>80</v>
      </c>
      <c r="I920" s="265"/>
      <c r="J920" s="262"/>
      <c r="K920" s="262"/>
      <c r="L920" s="266"/>
      <c r="M920" s="267"/>
      <c r="N920" s="268"/>
      <c r="O920" s="268"/>
      <c r="P920" s="268"/>
      <c r="Q920" s="268"/>
      <c r="R920" s="268"/>
      <c r="S920" s="268"/>
      <c r="T920" s="269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0" t="s">
        <v>151</v>
      </c>
      <c r="AU920" s="270" t="s">
        <v>92</v>
      </c>
      <c r="AV920" s="15" t="s">
        <v>90</v>
      </c>
      <c r="AW920" s="15" t="s">
        <v>42</v>
      </c>
      <c r="AX920" s="15" t="s">
        <v>82</v>
      </c>
      <c r="AY920" s="270" t="s">
        <v>139</v>
      </c>
    </row>
    <row r="921" s="13" customFormat="1">
      <c r="A921" s="13"/>
      <c r="B921" s="236"/>
      <c r="C921" s="237"/>
      <c r="D921" s="230" t="s">
        <v>151</v>
      </c>
      <c r="E921" s="238" t="s">
        <v>80</v>
      </c>
      <c r="F921" s="239" t="s">
        <v>1503</v>
      </c>
      <c r="G921" s="237"/>
      <c r="H921" s="240">
        <v>49.375999999999998</v>
      </c>
      <c r="I921" s="241"/>
      <c r="J921" s="237"/>
      <c r="K921" s="237"/>
      <c r="L921" s="242"/>
      <c r="M921" s="243"/>
      <c r="N921" s="244"/>
      <c r="O921" s="244"/>
      <c r="P921" s="244"/>
      <c r="Q921" s="244"/>
      <c r="R921" s="244"/>
      <c r="S921" s="244"/>
      <c r="T921" s="24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6" t="s">
        <v>151</v>
      </c>
      <c r="AU921" s="246" t="s">
        <v>92</v>
      </c>
      <c r="AV921" s="13" t="s">
        <v>92</v>
      </c>
      <c r="AW921" s="13" t="s">
        <v>42</v>
      </c>
      <c r="AX921" s="13" t="s">
        <v>82</v>
      </c>
      <c r="AY921" s="246" t="s">
        <v>139</v>
      </c>
    </row>
    <row r="922" s="14" customFormat="1">
      <c r="A922" s="14"/>
      <c r="B922" s="247"/>
      <c r="C922" s="248"/>
      <c r="D922" s="230" t="s">
        <v>151</v>
      </c>
      <c r="E922" s="249" t="s">
        <v>80</v>
      </c>
      <c r="F922" s="250" t="s">
        <v>152</v>
      </c>
      <c r="G922" s="248"/>
      <c r="H922" s="251">
        <v>89.179000000000002</v>
      </c>
      <c r="I922" s="252"/>
      <c r="J922" s="248"/>
      <c r="K922" s="248"/>
      <c r="L922" s="253"/>
      <c r="M922" s="254"/>
      <c r="N922" s="255"/>
      <c r="O922" s="255"/>
      <c r="P922" s="255"/>
      <c r="Q922" s="255"/>
      <c r="R922" s="255"/>
      <c r="S922" s="255"/>
      <c r="T922" s="256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7" t="s">
        <v>151</v>
      </c>
      <c r="AU922" s="257" t="s">
        <v>92</v>
      </c>
      <c r="AV922" s="14" t="s">
        <v>153</v>
      </c>
      <c r="AW922" s="14" t="s">
        <v>42</v>
      </c>
      <c r="AX922" s="14" t="s">
        <v>90</v>
      </c>
      <c r="AY922" s="257" t="s">
        <v>139</v>
      </c>
    </row>
    <row r="923" s="2" customFormat="1" ht="14.4" customHeight="1">
      <c r="A923" s="41"/>
      <c r="B923" s="42"/>
      <c r="C923" s="217" t="s">
        <v>1538</v>
      </c>
      <c r="D923" s="217" t="s">
        <v>142</v>
      </c>
      <c r="E923" s="218" t="s">
        <v>644</v>
      </c>
      <c r="F923" s="219" t="s">
        <v>645</v>
      </c>
      <c r="G923" s="220" t="s">
        <v>380</v>
      </c>
      <c r="H923" s="221">
        <v>209.858</v>
      </c>
      <c r="I923" s="222"/>
      <c r="J923" s="223">
        <f>ROUND(I923*H923,2)</f>
        <v>0</v>
      </c>
      <c r="K923" s="219" t="s">
        <v>145</v>
      </c>
      <c r="L923" s="47"/>
      <c r="M923" s="224" t="s">
        <v>80</v>
      </c>
      <c r="N923" s="225" t="s">
        <v>52</v>
      </c>
      <c r="O923" s="87"/>
      <c r="P923" s="226">
        <f>O923*H923</f>
        <v>0</v>
      </c>
      <c r="Q923" s="226">
        <v>0</v>
      </c>
      <c r="R923" s="226">
        <f>Q923*H923</f>
        <v>0</v>
      </c>
      <c r="S923" s="226">
        <v>0</v>
      </c>
      <c r="T923" s="227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28" t="s">
        <v>153</v>
      </c>
      <c r="AT923" s="228" t="s">
        <v>142</v>
      </c>
      <c r="AU923" s="228" t="s">
        <v>92</v>
      </c>
      <c r="AY923" s="19" t="s">
        <v>139</v>
      </c>
      <c r="BE923" s="229">
        <f>IF(N923="základní",J923,0)</f>
        <v>0</v>
      </c>
      <c r="BF923" s="229">
        <f>IF(N923="snížená",J923,0)</f>
        <v>0</v>
      </c>
      <c r="BG923" s="229">
        <f>IF(N923="zákl. přenesená",J923,0)</f>
        <v>0</v>
      </c>
      <c r="BH923" s="229">
        <f>IF(N923="sníž. přenesená",J923,0)</f>
        <v>0</v>
      </c>
      <c r="BI923" s="229">
        <f>IF(N923="nulová",J923,0)</f>
        <v>0</v>
      </c>
      <c r="BJ923" s="19" t="s">
        <v>90</v>
      </c>
      <c r="BK923" s="229">
        <f>ROUND(I923*H923,2)</f>
        <v>0</v>
      </c>
      <c r="BL923" s="19" t="s">
        <v>153</v>
      </c>
      <c r="BM923" s="228" t="s">
        <v>1539</v>
      </c>
    </row>
    <row r="924" s="2" customFormat="1">
      <c r="A924" s="41"/>
      <c r="B924" s="42"/>
      <c r="C924" s="43"/>
      <c r="D924" s="230" t="s">
        <v>148</v>
      </c>
      <c r="E924" s="43"/>
      <c r="F924" s="231" t="s">
        <v>647</v>
      </c>
      <c r="G924" s="43"/>
      <c r="H924" s="43"/>
      <c r="I924" s="232"/>
      <c r="J924" s="43"/>
      <c r="K924" s="43"/>
      <c r="L924" s="47"/>
      <c r="M924" s="233"/>
      <c r="N924" s="23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19" t="s">
        <v>148</v>
      </c>
      <c r="AU924" s="19" t="s">
        <v>92</v>
      </c>
    </row>
    <row r="925" s="2" customFormat="1">
      <c r="A925" s="41"/>
      <c r="B925" s="42"/>
      <c r="C925" s="43"/>
      <c r="D925" s="230" t="s">
        <v>149</v>
      </c>
      <c r="E925" s="43"/>
      <c r="F925" s="235" t="s">
        <v>1540</v>
      </c>
      <c r="G925" s="43"/>
      <c r="H925" s="43"/>
      <c r="I925" s="232"/>
      <c r="J925" s="43"/>
      <c r="K925" s="43"/>
      <c r="L925" s="47"/>
      <c r="M925" s="233"/>
      <c r="N925" s="234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19" t="s">
        <v>149</v>
      </c>
      <c r="AU925" s="19" t="s">
        <v>92</v>
      </c>
    </row>
    <row r="926" s="13" customFormat="1">
      <c r="A926" s="13"/>
      <c r="B926" s="236"/>
      <c r="C926" s="237"/>
      <c r="D926" s="230" t="s">
        <v>151</v>
      </c>
      <c r="E926" s="238" t="s">
        <v>80</v>
      </c>
      <c r="F926" s="239" t="s">
        <v>1541</v>
      </c>
      <c r="G926" s="237"/>
      <c r="H926" s="240">
        <v>209.858</v>
      </c>
      <c r="I926" s="241"/>
      <c r="J926" s="237"/>
      <c r="K926" s="237"/>
      <c r="L926" s="242"/>
      <c r="M926" s="243"/>
      <c r="N926" s="244"/>
      <c r="O926" s="244"/>
      <c r="P926" s="244"/>
      <c r="Q926" s="244"/>
      <c r="R926" s="244"/>
      <c r="S926" s="244"/>
      <c r="T926" s="24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6" t="s">
        <v>151</v>
      </c>
      <c r="AU926" s="246" t="s">
        <v>92</v>
      </c>
      <c r="AV926" s="13" t="s">
        <v>92</v>
      </c>
      <c r="AW926" s="13" t="s">
        <v>42</v>
      </c>
      <c r="AX926" s="13" t="s">
        <v>82</v>
      </c>
      <c r="AY926" s="246" t="s">
        <v>139</v>
      </c>
    </row>
    <row r="927" s="14" customFormat="1">
      <c r="A927" s="14"/>
      <c r="B927" s="247"/>
      <c r="C927" s="248"/>
      <c r="D927" s="230" t="s">
        <v>151</v>
      </c>
      <c r="E927" s="249" t="s">
        <v>80</v>
      </c>
      <c r="F927" s="250" t="s">
        <v>152</v>
      </c>
      <c r="G927" s="248"/>
      <c r="H927" s="251">
        <v>209.858</v>
      </c>
      <c r="I927" s="252"/>
      <c r="J927" s="248"/>
      <c r="K927" s="248"/>
      <c r="L927" s="253"/>
      <c r="M927" s="254"/>
      <c r="N927" s="255"/>
      <c r="O927" s="255"/>
      <c r="P927" s="255"/>
      <c r="Q927" s="255"/>
      <c r="R927" s="255"/>
      <c r="S927" s="255"/>
      <c r="T927" s="25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7" t="s">
        <v>151</v>
      </c>
      <c r="AU927" s="257" t="s">
        <v>92</v>
      </c>
      <c r="AV927" s="14" t="s">
        <v>153</v>
      </c>
      <c r="AW927" s="14" t="s">
        <v>42</v>
      </c>
      <c r="AX927" s="14" t="s">
        <v>90</v>
      </c>
      <c r="AY927" s="257" t="s">
        <v>139</v>
      </c>
    </row>
    <row r="928" s="2" customFormat="1" ht="14.4" customHeight="1">
      <c r="A928" s="41"/>
      <c r="B928" s="42"/>
      <c r="C928" s="217" t="s">
        <v>1542</v>
      </c>
      <c r="D928" s="217" t="s">
        <v>142</v>
      </c>
      <c r="E928" s="218" t="s">
        <v>653</v>
      </c>
      <c r="F928" s="219" t="s">
        <v>654</v>
      </c>
      <c r="G928" s="220" t="s">
        <v>380</v>
      </c>
      <c r="H928" s="221">
        <v>659.54700000000003</v>
      </c>
      <c r="I928" s="222"/>
      <c r="J928" s="223">
        <f>ROUND(I928*H928,2)</f>
        <v>0</v>
      </c>
      <c r="K928" s="219" t="s">
        <v>145</v>
      </c>
      <c r="L928" s="47"/>
      <c r="M928" s="224" t="s">
        <v>80</v>
      </c>
      <c r="N928" s="225" t="s">
        <v>52</v>
      </c>
      <c r="O928" s="87"/>
      <c r="P928" s="226">
        <f>O928*H928</f>
        <v>0</v>
      </c>
      <c r="Q928" s="226">
        <v>0</v>
      </c>
      <c r="R928" s="226">
        <f>Q928*H928</f>
        <v>0</v>
      </c>
      <c r="S928" s="226">
        <v>0</v>
      </c>
      <c r="T928" s="227">
        <f>S928*H928</f>
        <v>0</v>
      </c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R928" s="228" t="s">
        <v>153</v>
      </c>
      <c r="AT928" s="228" t="s">
        <v>142</v>
      </c>
      <c r="AU928" s="228" t="s">
        <v>92</v>
      </c>
      <c r="AY928" s="19" t="s">
        <v>139</v>
      </c>
      <c r="BE928" s="229">
        <f>IF(N928="základní",J928,0)</f>
        <v>0</v>
      </c>
      <c r="BF928" s="229">
        <f>IF(N928="snížená",J928,0)</f>
        <v>0</v>
      </c>
      <c r="BG928" s="229">
        <f>IF(N928="zákl. přenesená",J928,0)</f>
        <v>0</v>
      </c>
      <c r="BH928" s="229">
        <f>IF(N928="sníž. přenesená",J928,0)</f>
        <v>0</v>
      </c>
      <c r="BI928" s="229">
        <f>IF(N928="nulová",J928,0)</f>
        <v>0</v>
      </c>
      <c r="BJ928" s="19" t="s">
        <v>90</v>
      </c>
      <c r="BK928" s="229">
        <f>ROUND(I928*H928,2)</f>
        <v>0</v>
      </c>
      <c r="BL928" s="19" t="s">
        <v>153</v>
      </c>
      <c r="BM928" s="228" t="s">
        <v>1543</v>
      </c>
    </row>
    <row r="929" s="2" customFormat="1">
      <c r="A929" s="41"/>
      <c r="B929" s="42"/>
      <c r="C929" s="43"/>
      <c r="D929" s="230" t="s">
        <v>148</v>
      </c>
      <c r="E929" s="43"/>
      <c r="F929" s="231" t="s">
        <v>656</v>
      </c>
      <c r="G929" s="43"/>
      <c r="H929" s="43"/>
      <c r="I929" s="232"/>
      <c r="J929" s="43"/>
      <c r="K929" s="43"/>
      <c r="L929" s="47"/>
      <c r="M929" s="233"/>
      <c r="N929" s="234"/>
      <c r="O929" s="87"/>
      <c r="P929" s="87"/>
      <c r="Q929" s="87"/>
      <c r="R929" s="87"/>
      <c r="S929" s="87"/>
      <c r="T929" s="88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T929" s="19" t="s">
        <v>148</v>
      </c>
      <c r="AU929" s="19" t="s">
        <v>92</v>
      </c>
    </row>
    <row r="930" s="2" customFormat="1">
      <c r="A930" s="41"/>
      <c r="B930" s="42"/>
      <c r="C930" s="43"/>
      <c r="D930" s="230" t="s">
        <v>149</v>
      </c>
      <c r="E930" s="43"/>
      <c r="F930" s="235" t="s">
        <v>1544</v>
      </c>
      <c r="G930" s="43"/>
      <c r="H930" s="43"/>
      <c r="I930" s="232"/>
      <c r="J930" s="43"/>
      <c r="K930" s="43"/>
      <c r="L930" s="47"/>
      <c r="M930" s="233"/>
      <c r="N930" s="234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19" t="s">
        <v>149</v>
      </c>
      <c r="AU930" s="19" t="s">
        <v>92</v>
      </c>
    </row>
    <row r="931" s="15" customFormat="1">
      <c r="A931" s="15"/>
      <c r="B931" s="261"/>
      <c r="C931" s="262"/>
      <c r="D931" s="230" t="s">
        <v>151</v>
      </c>
      <c r="E931" s="263" t="s">
        <v>80</v>
      </c>
      <c r="F931" s="264" t="s">
        <v>1488</v>
      </c>
      <c r="G931" s="262"/>
      <c r="H931" s="263" t="s">
        <v>80</v>
      </c>
      <c r="I931" s="265"/>
      <c r="J931" s="262"/>
      <c r="K931" s="262"/>
      <c r="L931" s="266"/>
      <c r="M931" s="267"/>
      <c r="N931" s="268"/>
      <c r="O931" s="268"/>
      <c r="P931" s="268"/>
      <c r="Q931" s="268"/>
      <c r="R931" s="268"/>
      <c r="S931" s="268"/>
      <c r="T931" s="269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0" t="s">
        <v>151</v>
      </c>
      <c r="AU931" s="270" t="s">
        <v>92</v>
      </c>
      <c r="AV931" s="15" t="s">
        <v>90</v>
      </c>
      <c r="AW931" s="15" t="s">
        <v>42</v>
      </c>
      <c r="AX931" s="15" t="s">
        <v>82</v>
      </c>
      <c r="AY931" s="270" t="s">
        <v>139</v>
      </c>
    </row>
    <row r="932" s="13" customFormat="1">
      <c r="A932" s="13"/>
      <c r="B932" s="236"/>
      <c r="C932" s="237"/>
      <c r="D932" s="230" t="s">
        <v>151</v>
      </c>
      <c r="E932" s="238" t="s">
        <v>80</v>
      </c>
      <c r="F932" s="239" t="s">
        <v>1489</v>
      </c>
      <c r="G932" s="237"/>
      <c r="H932" s="240">
        <v>1.8540000000000001</v>
      </c>
      <c r="I932" s="241"/>
      <c r="J932" s="237"/>
      <c r="K932" s="237"/>
      <c r="L932" s="242"/>
      <c r="M932" s="243"/>
      <c r="N932" s="244"/>
      <c r="O932" s="244"/>
      <c r="P932" s="244"/>
      <c r="Q932" s="244"/>
      <c r="R932" s="244"/>
      <c r="S932" s="244"/>
      <c r="T932" s="24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6" t="s">
        <v>151</v>
      </c>
      <c r="AU932" s="246" t="s">
        <v>92</v>
      </c>
      <c r="AV932" s="13" t="s">
        <v>92</v>
      </c>
      <c r="AW932" s="13" t="s">
        <v>42</v>
      </c>
      <c r="AX932" s="13" t="s">
        <v>82</v>
      </c>
      <c r="AY932" s="246" t="s">
        <v>139</v>
      </c>
    </row>
    <row r="933" s="15" customFormat="1">
      <c r="A933" s="15"/>
      <c r="B933" s="261"/>
      <c r="C933" s="262"/>
      <c r="D933" s="230" t="s">
        <v>151</v>
      </c>
      <c r="E933" s="263" t="s">
        <v>80</v>
      </c>
      <c r="F933" s="264" t="s">
        <v>1490</v>
      </c>
      <c r="G933" s="262"/>
      <c r="H933" s="263" t="s">
        <v>80</v>
      </c>
      <c r="I933" s="265"/>
      <c r="J933" s="262"/>
      <c r="K933" s="262"/>
      <c r="L933" s="266"/>
      <c r="M933" s="267"/>
      <c r="N933" s="268"/>
      <c r="O933" s="268"/>
      <c r="P933" s="268"/>
      <c r="Q933" s="268"/>
      <c r="R933" s="268"/>
      <c r="S933" s="268"/>
      <c r="T933" s="269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70" t="s">
        <v>151</v>
      </c>
      <c r="AU933" s="270" t="s">
        <v>92</v>
      </c>
      <c r="AV933" s="15" t="s">
        <v>90</v>
      </c>
      <c r="AW933" s="15" t="s">
        <v>42</v>
      </c>
      <c r="AX933" s="15" t="s">
        <v>82</v>
      </c>
      <c r="AY933" s="270" t="s">
        <v>139</v>
      </c>
    </row>
    <row r="934" s="13" customFormat="1">
      <c r="A934" s="13"/>
      <c r="B934" s="236"/>
      <c r="C934" s="237"/>
      <c r="D934" s="230" t="s">
        <v>151</v>
      </c>
      <c r="E934" s="238" t="s">
        <v>80</v>
      </c>
      <c r="F934" s="239" t="s">
        <v>1491</v>
      </c>
      <c r="G934" s="237"/>
      <c r="H934" s="240">
        <v>32.859000000000002</v>
      </c>
      <c r="I934" s="241"/>
      <c r="J934" s="237"/>
      <c r="K934" s="237"/>
      <c r="L934" s="242"/>
      <c r="M934" s="243"/>
      <c r="N934" s="244"/>
      <c r="O934" s="244"/>
      <c r="P934" s="244"/>
      <c r="Q934" s="244"/>
      <c r="R934" s="244"/>
      <c r="S934" s="244"/>
      <c r="T934" s="24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6" t="s">
        <v>151</v>
      </c>
      <c r="AU934" s="246" t="s">
        <v>92</v>
      </c>
      <c r="AV934" s="13" t="s">
        <v>92</v>
      </c>
      <c r="AW934" s="13" t="s">
        <v>42</v>
      </c>
      <c r="AX934" s="13" t="s">
        <v>82</v>
      </c>
      <c r="AY934" s="246" t="s">
        <v>139</v>
      </c>
    </row>
    <row r="935" s="14" customFormat="1">
      <c r="A935" s="14"/>
      <c r="B935" s="247"/>
      <c r="C935" s="248"/>
      <c r="D935" s="230" t="s">
        <v>151</v>
      </c>
      <c r="E935" s="249" t="s">
        <v>80</v>
      </c>
      <c r="F935" s="250" t="s">
        <v>152</v>
      </c>
      <c r="G935" s="248"/>
      <c r="H935" s="251">
        <v>34.713000000000001</v>
      </c>
      <c r="I935" s="252"/>
      <c r="J935" s="248"/>
      <c r="K935" s="248"/>
      <c r="L935" s="253"/>
      <c r="M935" s="254"/>
      <c r="N935" s="255"/>
      <c r="O935" s="255"/>
      <c r="P935" s="255"/>
      <c r="Q935" s="255"/>
      <c r="R935" s="255"/>
      <c r="S935" s="255"/>
      <c r="T935" s="25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7" t="s">
        <v>151</v>
      </c>
      <c r="AU935" s="257" t="s">
        <v>92</v>
      </c>
      <c r="AV935" s="14" t="s">
        <v>153</v>
      </c>
      <c r="AW935" s="14" t="s">
        <v>42</v>
      </c>
      <c r="AX935" s="14" t="s">
        <v>90</v>
      </c>
      <c r="AY935" s="257" t="s">
        <v>139</v>
      </c>
    </row>
    <row r="936" s="13" customFormat="1">
      <c r="A936" s="13"/>
      <c r="B936" s="236"/>
      <c r="C936" s="237"/>
      <c r="D936" s="230" t="s">
        <v>151</v>
      </c>
      <c r="E936" s="237"/>
      <c r="F936" s="239" t="s">
        <v>1545</v>
      </c>
      <c r="G936" s="237"/>
      <c r="H936" s="240">
        <v>659.54700000000003</v>
      </c>
      <c r="I936" s="241"/>
      <c r="J936" s="237"/>
      <c r="K936" s="237"/>
      <c r="L936" s="242"/>
      <c r="M936" s="243"/>
      <c r="N936" s="244"/>
      <c r="O936" s="244"/>
      <c r="P936" s="244"/>
      <c r="Q936" s="244"/>
      <c r="R936" s="244"/>
      <c r="S936" s="244"/>
      <c r="T936" s="245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6" t="s">
        <v>151</v>
      </c>
      <c r="AU936" s="246" t="s">
        <v>92</v>
      </c>
      <c r="AV936" s="13" t="s">
        <v>92</v>
      </c>
      <c r="AW936" s="13" t="s">
        <v>4</v>
      </c>
      <c r="AX936" s="13" t="s">
        <v>90</v>
      </c>
      <c r="AY936" s="246" t="s">
        <v>139</v>
      </c>
    </row>
    <row r="937" s="2" customFormat="1" ht="14.4" customHeight="1">
      <c r="A937" s="41"/>
      <c r="B937" s="42"/>
      <c r="C937" s="217" t="s">
        <v>1546</v>
      </c>
      <c r="D937" s="217" t="s">
        <v>142</v>
      </c>
      <c r="E937" s="218" t="s">
        <v>653</v>
      </c>
      <c r="F937" s="219" t="s">
        <v>654</v>
      </c>
      <c r="G937" s="220" t="s">
        <v>380</v>
      </c>
      <c r="H937" s="221">
        <v>1656.4010000000001</v>
      </c>
      <c r="I937" s="222"/>
      <c r="J937" s="223">
        <f>ROUND(I937*H937,2)</f>
        <v>0</v>
      </c>
      <c r="K937" s="219" t="s">
        <v>145</v>
      </c>
      <c r="L937" s="47"/>
      <c r="M937" s="224" t="s">
        <v>80</v>
      </c>
      <c r="N937" s="225" t="s">
        <v>52</v>
      </c>
      <c r="O937" s="87"/>
      <c r="P937" s="226">
        <f>O937*H937</f>
        <v>0</v>
      </c>
      <c r="Q937" s="226">
        <v>0</v>
      </c>
      <c r="R937" s="226">
        <f>Q937*H937</f>
        <v>0</v>
      </c>
      <c r="S937" s="226">
        <v>0</v>
      </c>
      <c r="T937" s="227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28" t="s">
        <v>153</v>
      </c>
      <c r="AT937" s="228" t="s">
        <v>142</v>
      </c>
      <c r="AU937" s="228" t="s">
        <v>92</v>
      </c>
      <c r="AY937" s="19" t="s">
        <v>139</v>
      </c>
      <c r="BE937" s="229">
        <f>IF(N937="základní",J937,0)</f>
        <v>0</v>
      </c>
      <c r="BF937" s="229">
        <f>IF(N937="snížená",J937,0)</f>
        <v>0</v>
      </c>
      <c r="BG937" s="229">
        <f>IF(N937="zákl. přenesená",J937,0)</f>
        <v>0</v>
      </c>
      <c r="BH937" s="229">
        <f>IF(N937="sníž. přenesená",J937,0)</f>
        <v>0</v>
      </c>
      <c r="BI937" s="229">
        <f>IF(N937="nulová",J937,0)</f>
        <v>0</v>
      </c>
      <c r="BJ937" s="19" t="s">
        <v>90</v>
      </c>
      <c r="BK937" s="229">
        <f>ROUND(I937*H937,2)</f>
        <v>0</v>
      </c>
      <c r="BL937" s="19" t="s">
        <v>153</v>
      </c>
      <c r="BM937" s="228" t="s">
        <v>1547</v>
      </c>
    </row>
    <row r="938" s="2" customFormat="1">
      <c r="A938" s="41"/>
      <c r="B938" s="42"/>
      <c r="C938" s="43"/>
      <c r="D938" s="230" t="s">
        <v>148</v>
      </c>
      <c r="E938" s="43"/>
      <c r="F938" s="231" t="s">
        <v>656</v>
      </c>
      <c r="G938" s="43"/>
      <c r="H938" s="43"/>
      <c r="I938" s="232"/>
      <c r="J938" s="43"/>
      <c r="K938" s="43"/>
      <c r="L938" s="47"/>
      <c r="M938" s="233"/>
      <c r="N938" s="234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19" t="s">
        <v>148</v>
      </c>
      <c r="AU938" s="19" t="s">
        <v>92</v>
      </c>
    </row>
    <row r="939" s="2" customFormat="1">
      <c r="A939" s="41"/>
      <c r="B939" s="42"/>
      <c r="C939" s="43"/>
      <c r="D939" s="230" t="s">
        <v>149</v>
      </c>
      <c r="E939" s="43"/>
      <c r="F939" s="235" t="s">
        <v>1548</v>
      </c>
      <c r="G939" s="43"/>
      <c r="H939" s="43"/>
      <c r="I939" s="232"/>
      <c r="J939" s="43"/>
      <c r="K939" s="43"/>
      <c r="L939" s="47"/>
      <c r="M939" s="233"/>
      <c r="N939" s="234"/>
      <c r="O939" s="87"/>
      <c r="P939" s="87"/>
      <c r="Q939" s="87"/>
      <c r="R939" s="87"/>
      <c r="S939" s="87"/>
      <c r="T939" s="88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T939" s="19" t="s">
        <v>149</v>
      </c>
      <c r="AU939" s="19" t="s">
        <v>92</v>
      </c>
    </row>
    <row r="940" s="15" customFormat="1">
      <c r="A940" s="15"/>
      <c r="B940" s="261"/>
      <c r="C940" s="262"/>
      <c r="D940" s="230" t="s">
        <v>151</v>
      </c>
      <c r="E940" s="263" t="s">
        <v>80</v>
      </c>
      <c r="F940" s="264" t="s">
        <v>1500</v>
      </c>
      <c r="G940" s="262"/>
      <c r="H940" s="263" t="s">
        <v>80</v>
      </c>
      <c r="I940" s="265"/>
      <c r="J940" s="262"/>
      <c r="K940" s="262"/>
      <c r="L940" s="266"/>
      <c r="M940" s="267"/>
      <c r="N940" s="268"/>
      <c r="O940" s="268"/>
      <c r="P940" s="268"/>
      <c r="Q940" s="268"/>
      <c r="R940" s="268"/>
      <c r="S940" s="268"/>
      <c r="T940" s="269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70" t="s">
        <v>151</v>
      </c>
      <c r="AU940" s="270" t="s">
        <v>92</v>
      </c>
      <c r="AV940" s="15" t="s">
        <v>90</v>
      </c>
      <c r="AW940" s="15" t="s">
        <v>42</v>
      </c>
      <c r="AX940" s="15" t="s">
        <v>82</v>
      </c>
      <c r="AY940" s="270" t="s">
        <v>139</v>
      </c>
    </row>
    <row r="941" s="13" customFormat="1">
      <c r="A941" s="13"/>
      <c r="B941" s="236"/>
      <c r="C941" s="237"/>
      <c r="D941" s="230" t="s">
        <v>151</v>
      </c>
      <c r="E941" s="238" t="s">
        <v>80</v>
      </c>
      <c r="F941" s="239" t="s">
        <v>1501</v>
      </c>
      <c r="G941" s="237"/>
      <c r="H941" s="240">
        <v>37.802999999999997</v>
      </c>
      <c r="I941" s="241"/>
      <c r="J941" s="237"/>
      <c r="K941" s="237"/>
      <c r="L941" s="242"/>
      <c r="M941" s="243"/>
      <c r="N941" s="244"/>
      <c r="O941" s="244"/>
      <c r="P941" s="244"/>
      <c r="Q941" s="244"/>
      <c r="R941" s="244"/>
      <c r="S941" s="244"/>
      <c r="T941" s="245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6" t="s">
        <v>151</v>
      </c>
      <c r="AU941" s="246" t="s">
        <v>92</v>
      </c>
      <c r="AV941" s="13" t="s">
        <v>92</v>
      </c>
      <c r="AW941" s="13" t="s">
        <v>42</v>
      </c>
      <c r="AX941" s="13" t="s">
        <v>82</v>
      </c>
      <c r="AY941" s="246" t="s">
        <v>139</v>
      </c>
    </row>
    <row r="942" s="15" customFormat="1">
      <c r="A942" s="15"/>
      <c r="B942" s="261"/>
      <c r="C942" s="262"/>
      <c r="D942" s="230" t="s">
        <v>151</v>
      </c>
      <c r="E942" s="263" t="s">
        <v>80</v>
      </c>
      <c r="F942" s="264" t="s">
        <v>1502</v>
      </c>
      <c r="G942" s="262"/>
      <c r="H942" s="263" t="s">
        <v>80</v>
      </c>
      <c r="I942" s="265"/>
      <c r="J942" s="262"/>
      <c r="K942" s="262"/>
      <c r="L942" s="266"/>
      <c r="M942" s="267"/>
      <c r="N942" s="268"/>
      <c r="O942" s="268"/>
      <c r="P942" s="268"/>
      <c r="Q942" s="268"/>
      <c r="R942" s="268"/>
      <c r="S942" s="268"/>
      <c r="T942" s="269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0" t="s">
        <v>151</v>
      </c>
      <c r="AU942" s="270" t="s">
        <v>92</v>
      </c>
      <c r="AV942" s="15" t="s">
        <v>90</v>
      </c>
      <c r="AW942" s="15" t="s">
        <v>42</v>
      </c>
      <c r="AX942" s="15" t="s">
        <v>82</v>
      </c>
      <c r="AY942" s="270" t="s">
        <v>139</v>
      </c>
    </row>
    <row r="943" s="13" customFormat="1">
      <c r="A943" s="13"/>
      <c r="B943" s="236"/>
      <c r="C943" s="237"/>
      <c r="D943" s="230" t="s">
        <v>151</v>
      </c>
      <c r="E943" s="238" t="s">
        <v>80</v>
      </c>
      <c r="F943" s="239" t="s">
        <v>1503</v>
      </c>
      <c r="G943" s="237"/>
      <c r="H943" s="240">
        <v>49.375999999999998</v>
      </c>
      <c r="I943" s="241"/>
      <c r="J943" s="237"/>
      <c r="K943" s="237"/>
      <c r="L943" s="242"/>
      <c r="M943" s="243"/>
      <c r="N943" s="244"/>
      <c r="O943" s="244"/>
      <c r="P943" s="244"/>
      <c r="Q943" s="244"/>
      <c r="R943" s="244"/>
      <c r="S943" s="244"/>
      <c r="T943" s="245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6" t="s">
        <v>151</v>
      </c>
      <c r="AU943" s="246" t="s">
        <v>92</v>
      </c>
      <c r="AV943" s="13" t="s">
        <v>92</v>
      </c>
      <c r="AW943" s="13" t="s">
        <v>42</v>
      </c>
      <c r="AX943" s="13" t="s">
        <v>82</v>
      </c>
      <c r="AY943" s="246" t="s">
        <v>139</v>
      </c>
    </row>
    <row r="944" s="14" customFormat="1">
      <c r="A944" s="14"/>
      <c r="B944" s="247"/>
      <c r="C944" s="248"/>
      <c r="D944" s="230" t="s">
        <v>151</v>
      </c>
      <c r="E944" s="249" t="s">
        <v>80</v>
      </c>
      <c r="F944" s="250" t="s">
        <v>152</v>
      </c>
      <c r="G944" s="248"/>
      <c r="H944" s="251">
        <v>87.179000000000002</v>
      </c>
      <c r="I944" s="252"/>
      <c r="J944" s="248"/>
      <c r="K944" s="248"/>
      <c r="L944" s="253"/>
      <c r="M944" s="254"/>
      <c r="N944" s="255"/>
      <c r="O944" s="255"/>
      <c r="P944" s="255"/>
      <c r="Q944" s="255"/>
      <c r="R944" s="255"/>
      <c r="S944" s="255"/>
      <c r="T944" s="256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7" t="s">
        <v>151</v>
      </c>
      <c r="AU944" s="257" t="s">
        <v>92</v>
      </c>
      <c r="AV944" s="14" t="s">
        <v>153</v>
      </c>
      <c r="AW944" s="14" t="s">
        <v>42</v>
      </c>
      <c r="AX944" s="14" t="s">
        <v>90</v>
      </c>
      <c r="AY944" s="257" t="s">
        <v>139</v>
      </c>
    </row>
    <row r="945" s="13" customFormat="1">
      <c r="A945" s="13"/>
      <c r="B945" s="236"/>
      <c r="C945" s="237"/>
      <c r="D945" s="230" t="s">
        <v>151</v>
      </c>
      <c r="E945" s="237"/>
      <c r="F945" s="239" t="s">
        <v>1549</v>
      </c>
      <c r="G945" s="237"/>
      <c r="H945" s="240">
        <v>1656.4010000000001</v>
      </c>
      <c r="I945" s="241"/>
      <c r="J945" s="237"/>
      <c r="K945" s="237"/>
      <c r="L945" s="242"/>
      <c r="M945" s="243"/>
      <c r="N945" s="244"/>
      <c r="O945" s="244"/>
      <c r="P945" s="244"/>
      <c r="Q945" s="244"/>
      <c r="R945" s="244"/>
      <c r="S945" s="244"/>
      <c r="T945" s="24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6" t="s">
        <v>151</v>
      </c>
      <c r="AU945" s="246" t="s">
        <v>92</v>
      </c>
      <c r="AV945" s="13" t="s">
        <v>92</v>
      </c>
      <c r="AW945" s="13" t="s">
        <v>4</v>
      </c>
      <c r="AX945" s="13" t="s">
        <v>90</v>
      </c>
      <c r="AY945" s="246" t="s">
        <v>139</v>
      </c>
    </row>
    <row r="946" s="2" customFormat="1" ht="14.4" customHeight="1">
      <c r="A946" s="41"/>
      <c r="B946" s="42"/>
      <c r="C946" s="217" t="s">
        <v>1550</v>
      </c>
      <c r="D946" s="217" t="s">
        <v>142</v>
      </c>
      <c r="E946" s="218" t="s">
        <v>653</v>
      </c>
      <c r="F946" s="219" t="s">
        <v>654</v>
      </c>
      <c r="G946" s="220" t="s">
        <v>380</v>
      </c>
      <c r="H946" s="221">
        <v>3987.3020000000001</v>
      </c>
      <c r="I946" s="222"/>
      <c r="J946" s="223">
        <f>ROUND(I946*H946,2)</f>
        <v>0</v>
      </c>
      <c r="K946" s="219" t="s">
        <v>145</v>
      </c>
      <c r="L946" s="47"/>
      <c r="M946" s="224" t="s">
        <v>80</v>
      </c>
      <c r="N946" s="225" t="s">
        <v>52</v>
      </c>
      <c r="O946" s="87"/>
      <c r="P946" s="226">
        <f>O946*H946</f>
        <v>0</v>
      </c>
      <c r="Q946" s="226">
        <v>0</v>
      </c>
      <c r="R946" s="226">
        <f>Q946*H946</f>
        <v>0</v>
      </c>
      <c r="S946" s="226">
        <v>0</v>
      </c>
      <c r="T946" s="227">
        <f>S946*H946</f>
        <v>0</v>
      </c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R946" s="228" t="s">
        <v>153</v>
      </c>
      <c r="AT946" s="228" t="s">
        <v>142</v>
      </c>
      <c r="AU946" s="228" t="s">
        <v>92</v>
      </c>
      <c r="AY946" s="19" t="s">
        <v>139</v>
      </c>
      <c r="BE946" s="229">
        <f>IF(N946="základní",J946,0)</f>
        <v>0</v>
      </c>
      <c r="BF946" s="229">
        <f>IF(N946="snížená",J946,0)</f>
        <v>0</v>
      </c>
      <c r="BG946" s="229">
        <f>IF(N946="zákl. přenesená",J946,0)</f>
        <v>0</v>
      </c>
      <c r="BH946" s="229">
        <f>IF(N946="sníž. přenesená",J946,0)</f>
        <v>0</v>
      </c>
      <c r="BI946" s="229">
        <f>IF(N946="nulová",J946,0)</f>
        <v>0</v>
      </c>
      <c r="BJ946" s="19" t="s">
        <v>90</v>
      </c>
      <c r="BK946" s="229">
        <f>ROUND(I946*H946,2)</f>
        <v>0</v>
      </c>
      <c r="BL946" s="19" t="s">
        <v>153</v>
      </c>
      <c r="BM946" s="228" t="s">
        <v>1551</v>
      </c>
    </row>
    <row r="947" s="2" customFormat="1">
      <c r="A947" s="41"/>
      <c r="B947" s="42"/>
      <c r="C947" s="43"/>
      <c r="D947" s="230" t="s">
        <v>148</v>
      </c>
      <c r="E947" s="43"/>
      <c r="F947" s="231" t="s">
        <v>656</v>
      </c>
      <c r="G947" s="43"/>
      <c r="H947" s="43"/>
      <c r="I947" s="232"/>
      <c r="J947" s="43"/>
      <c r="K947" s="43"/>
      <c r="L947" s="47"/>
      <c r="M947" s="233"/>
      <c r="N947" s="234"/>
      <c r="O947" s="87"/>
      <c r="P947" s="87"/>
      <c r="Q947" s="87"/>
      <c r="R947" s="87"/>
      <c r="S947" s="87"/>
      <c r="T947" s="88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T947" s="19" t="s">
        <v>148</v>
      </c>
      <c r="AU947" s="19" t="s">
        <v>92</v>
      </c>
    </row>
    <row r="948" s="2" customFormat="1">
      <c r="A948" s="41"/>
      <c r="B948" s="42"/>
      <c r="C948" s="43"/>
      <c r="D948" s="230" t="s">
        <v>149</v>
      </c>
      <c r="E948" s="43"/>
      <c r="F948" s="235" t="s">
        <v>1552</v>
      </c>
      <c r="G948" s="43"/>
      <c r="H948" s="43"/>
      <c r="I948" s="232"/>
      <c r="J948" s="43"/>
      <c r="K948" s="43"/>
      <c r="L948" s="47"/>
      <c r="M948" s="233"/>
      <c r="N948" s="234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T948" s="19" t="s">
        <v>149</v>
      </c>
      <c r="AU948" s="19" t="s">
        <v>92</v>
      </c>
    </row>
    <row r="949" s="13" customFormat="1">
      <c r="A949" s="13"/>
      <c r="B949" s="236"/>
      <c r="C949" s="237"/>
      <c r="D949" s="230" t="s">
        <v>151</v>
      </c>
      <c r="E949" s="238" t="s">
        <v>80</v>
      </c>
      <c r="F949" s="239" t="s">
        <v>1541</v>
      </c>
      <c r="G949" s="237"/>
      <c r="H949" s="240">
        <v>209.858</v>
      </c>
      <c r="I949" s="241"/>
      <c r="J949" s="237"/>
      <c r="K949" s="237"/>
      <c r="L949" s="242"/>
      <c r="M949" s="243"/>
      <c r="N949" s="244"/>
      <c r="O949" s="244"/>
      <c r="P949" s="244"/>
      <c r="Q949" s="244"/>
      <c r="R949" s="244"/>
      <c r="S949" s="244"/>
      <c r="T949" s="24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6" t="s">
        <v>151</v>
      </c>
      <c r="AU949" s="246" t="s">
        <v>92</v>
      </c>
      <c r="AV949" s="13" t="s">
        <v>92</v>
      </c>
      <c r="AW949" s="13" t="s">
        <v>42</v>
      </c>
      <c r="AX949" s="13" t="s">
        <v>82</v>
      </c>
      <c r="AY949" s="246" t="s">
        <v>139</v>
      </c>
    </row>
    <row r="950" s="14" customFormat="1">
      <c r="A950" s="14"/>
      <c r="B950" s="247"/>
      <c r="C950" s="248"/>
      <c r="D950" s="230" t="s">
        <v>151</v>
      </c>
      <c r="E950" s="249" t="s">
        <v>80</v>
      </c>
      <c r="F950" s="250" t="s">
        <v>152</v>
      </c>
      <c r="G950" s="248"/>
      <c r="H950" s="251">
        <v>209.858</v>
      </c>
      <c r="I950" s="252"/>
      <c r="J950" s="248"/>
      <c r="K950" s="248"/>
      <c r="L950" s="253"/>
      <c r="M950" s="254"/>
      <c r="N950" s="255"/>
      <c r="O950" s="255"/>
      <c r="P950" s="255"/>
      <c r="Q950" s="255"/>
      <c r="R950" s="255"/>
      <c r="S950" s="255"/>
      <c r="T950" s="256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7" t="s">
        <v>151</v>
      </c>
      <c r="AU950" s="257" t="s">
        <v>92</v>
      </c>
      <c r="AV950" s="14" t="s">
        <v>153</v>
      </c>
      <c r="AW950" s="14" t="s">
        <v>42</v>
      </c>
      <c r="AX950" s="14" t="s">
        <v>90</v>
      </c>
      <c r="AY950" s="257" t="s">
        <v>139</v>
      </c>
    </row>
    <row r="951" s="13" customFormat="1">
      <c r="A951" s="13"/>
      <c r="B951" s="236"/>
      <c r="C951" s="237"/>
      <c r="D951" s="230" t="s">
        <v>151</v>
      </c>
      <c r="E951" s="237"/>
      <c r="F951" s="239" t="s">
        <v>1553</v>
      </c>
      <c r="G951" s="237"/>
      <c r="H951" s="240">
        <v>3987.3020000000001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6" t="s">
        <v>151</v>
      </c>
      <c r="AU951" s="246" t="s">
        <v>92</v>
      </c>
      <c r="AV951" s="13" t="s">
        <v>92</v>
      </c>
      <c r="AW951" s="13" t="s">
        <v>4</v>
      </c>
      <c r="AX951" s="13" t="s">
        <v>90</v>
      </c>
      <c r="AY951" s="246" t="s">
        <v>139</v>
      </c>
    </row>
    <row r="952" s="2" customFormat="1" ht="14.4" customHeight="1">
      <c r="A952" s="41"/>
      <c r="B952" s="42"/>
      <c r="C952" s="217" t="s">
        <v>1554</v>
      </c>
      <c r="D952" s="217" t="s">
        <v>142</v>
      </c>
      <c r="E952" s="218" t="s">
        <v>1555</v>
      </c>
      <c r="F952" s="219" t="s">
        <v>1556</v>
      </c>
      <c r="G952" s="220" t="s">
        <v>380</v>
      </c>
      <c r="H952" s="221">
        <v>19.722999999999999</v>
      </c>
      <c r="I952" s="222"/>
      <c r="J952" s="223">
        <f>ROUND(I952*H952,2)</f>
        <v>0</v>
      </c>
      <c r="K952" s="219" t="s">
        <v>145</v>
      </c>
      <c r="L952" s="47"/>
      <c r="M952" s="224" t="s">
        <v>80</v>
      </c>
      <c r="N952" s="225" t="s">
        <v>52</v>
      </c>
      <c r="O952" s="87"/>
      <c r="P952" s="226">
        <f>O952*H952</f>
        <v>0</v>
      </c>
      <c r="Q952" s="226">
        <v>0</v>
      </c>
      <c r="R952" s="226">
        <f>Q952*H952</f>
        <v>0</v>
      </c>
      <c r="S952" s="226">
        <v>0</v>
      </c>
      <c r="T952" s="227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28" t="s">
        <v>153</v>
      </c>
      <c r="AT952" s="228" t="s">
        <v>142</v>
      </c>
      <c r="AU952" s="228" t="s">
        <v>92</v>
      </c>
      <c r="AY952" s="19" t="s">
        <v>139</v>
      </c>
      <c r="BE952" s="229">
        <f>IF(N952="základní",J952,0)</f>
        <v>0</v>
      </c>
      <c r="BF952" s="229">
        <f>IF(N952="snížená",J952,0)</f>
        <v>0</v>
      </c>
      <c r="BG952" s="229">
        <f>IF(N952="zákl. přenesená",J952,0)</f>
        <v>0</v>
      </c>
      <c r="BH952" s="229">
        <f>IF(N952="sníž. přenesená",J952,0)</f>
        <v>0</v>
      </c>
      <c r="BI952" s="229">
        <f>IF(N952="nulová",J952,0)</f>
        <v>0</v>
      </c>
      <c r="BJ952" s="19" t="s">
        <v>90</v>
      </c>
      <c r="BK952" s="229">
        <f>ROUND(I952*H952,2)</f>
        <v>0</v>
      </c>
      <c r="BL952" s="19" t="s">
        <v>153</v>
      </c>
      <c r="BM952" s="228" t="s">
        <v>1557</v>
      </c>
    </row>
    <row r="953" s="2" customFormat="1">
      <c r="A953" s="41"/>
      <c r="B953" s="42"/>
      <c r="C953" s="43"/>
      <c r="D953" s="230" t="s">
        <v>148</v>
      </c>
      <c r="E953" s="43"/>
      <c r="F953" s="231" t="s">
        <v>1558</v>
      </c>
      <c r="G953" s="43"/>
      <c r="H953" s="43"/>
      <c r="I953" s="232"/>
      <c r="J953" s="43"/>
      <c r="K953" s="43"/>
      <c r="L953" s="47"/>
      <c r="M953" s="233"/>
      <c r="N953" s="234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T953" s="19" t="s">
        <v>148</v>
      </c>
      <c r="AU953" s="19" t="s">
        <v>92</v>
      </c>
    </row>
    <row r="954" s="2" customFormat="1">
      <c r="A954" s="41"/>
      <c r="B954" s="42"/>
      <c r="C954" s="43"/>
      <c r="D954" s="230" t="s">
        <v>149</v>
      </c>
      <c r="E954" s="43"/>
      <c r="F954" s="235" t="s">
        <v>1559</v>
      </c>
      <c r="G954" s="43"/>
      <c r="H954" s="43"/>
      <c r="I954" s="232"/>
      <c r="J954" s="43"/>
      <c r="K954" s="43"/>
      <c r="L954" s="47"/>
      <c r="M954" s="233"/>
      <c r="N954" s="234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19" t="s">
        <v>149</v>
      </c>
      <c r="AU954" s="19" t="s">
        <v>92</v>
      </c>
    </row>
    <row r="955" s="13" customFormat="1">
      <c r="A955" s="13"/>
      <c r="B955" s="236"/>
      <c r="C955" s="237"/>
      <c r="D955" s="230" t="s">
        <v>151</v>
      </c>
      <c r="E955" s="238" t="s">
        <v>80</v>
      </c>
      <c r="F955" s="239" t="s">
        <v>1560</v>
      </c>
      <c r="G955" s="237"/>
      <c r="H955" s="240">
        <v>19.722999999999999</v>
      </c>
      <c r="I955" s="241"/>
      <c r="J955" s="237"/>
      <c r="K955" s="237"/>
      <c r="L955" s="242"/>
      <c r="M955" s="243"/>
      <c r="N955" s="244"/>
      <c r="O955" s="244"/>
      <c r="P955" s="244"/>
      <c r="Q955" s="244"/>
      <c r="R955" s="244"/>
      <c r="S955" s="244"/>
      <c r="T955" s="245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6" t="s">
        <v>151</v>
      </c>
      <c r="AU955" s="246" t="s">
        <v>92</v>
      </c>
      <c r="AV955" s="13" t="s">
        <v>92</v>
      </c>
      <c r="AW955" s="13" t="s">
        <v>42</v>
      </c>
      <c r="AX955" s="13" t="s">
        <v>82</v>
      </c>
      <c r="AY955" s="246" t="s">
        <v>139</v>
      </c>
    </row>
    <row r="956" s="14" customFormat="1">
      <c r="A956" s="14"/>
      <c r="B956" s="247"/>
      <c r="C956" s="248"/>
      <c r="D956" s="230" t="s">
        <v>151</v>
      </c>
      <c r="E956" s="249" t="s">
        <v>80</v>
      </c>
      <c r="F956" s="250" t="s">
        <v>152</v>
      </c>
      <c r="G956" s="248"/>
      <c r="H956" s="251">
        <v>19.722999999999999</v>
      </c>
      <c r="I956" s="252"/>
      <c r="J956" s="248"/>
      <c r="K956" s="248"/>
      <c r="L956" s="253"/>
      <c r="M956" s="254"/>
      <c r="N956" s="255"/>
      <c r="O956" s="255"/>
      <c r="P956" s="255"/>
      <c r="Q956" s="255"/>
      <c r="R956" s="255"/>
      <c r="S956" s="255"/>
      <c r="T956" s="256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7" t="s">
        <v>151</v>
      </c>
      <c r="AU956" s="257" t="s">
        <v>92</v>
      </c>
      <c r="AV956" s="14" t="s">
        <v>153</v>
      </c>
      <c r="AW956" s="14" t="s">
        <v>42</v>
      </c>
      <c r="AX956" s="14" t="s">
        <v>90</v>
      </c>
      <c r="AY956" s="257" t="s">
        <v>139</v>
      </c>
    </row>
    <row r="957" s="2" customFormat="1" ht="14.4" customHeight="1">
      <c r="A957" s="41"/>
      <c r="B957" s="42"/>
      <c r="C957" s="217" t="s">
        <v>1561</v>
      </c>
      <c r="D957" s="217" t="s">
        <v>142</v>
      </c>
      <c r="E957" s="218" t="s">
        <v>1562</v>
      </c>
      <c r="F957" s="219" t="s">
        <v>1563</v>
      </c>
      <c r="G957" s="220" t="s">
        <v>380</v>
      </c>
      <c r="H957" s="221">
        <v>374.73700000000002</v>
      </c>
      <c r="I957" s="222"/>
      <c r="J957" s="223">
        <f>ROUND(I957*H957,2)</f>
        <v>0</v>
      </c>
      <c r="K957" s="219" t="s">
        <v>145</v>
      </c>
      <c r="L957" s="47"/>
      <c r="M957" s="224" t="s">
        <v>80</v>
      </c>
      <c r="N957" s="225" t="s">
        <v>52</v>
      </c>
      <c r="O957" s="87"/>
      <c r="P957" s="226">
        <f>O957*H957</f>
        <v>0</v>
      </c>
      <c r="Q957" s="226">
        <v>0</v>
      </c>
      <c r="R957" s="226">
        <f>Q957*H957</f>
        <v>0</v>
      </c>
      <c r="S957" s="226">
        <v>0</v>
      </c>
      <c r="T957" s="227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28" t="s">
        <v>153</v>
      </c>
      <c r="AT957" s="228" t="s">
        <v>142</v>
      </c>
      <c r="AU957" s="228" t="s">
        <v>92</v>
      </c>
      <c r="AY957" s="19" t="s">
        <v>139</v>
      </c>
      <c r="BE957" s="229">
        <f>IF(N957="základní",J957,0)</f>
        <v>0</v>
      </c>
      <c r="BF957" s="229">
        <f>IF(N957="snížená",J957,0)</f>
        <v>0</v>
      </c>
      <c r="BG957" s="229">
        <f>IF(N957="zákl. přenesená",J957,0)</f>
        <v>0</v>
      </c>
      <c r="BH957" s="229">
        <f>IF(N957="sníž. přenesená",J957,0)</f>
        <v>0</v>
      </c>
      <c r="BI957" s="229">
        <f>IF(N957="nulová",J957,0)</f>
        <v>0</v>
      </c>
      <c r="BJ957" s="19" t="s">
        <v>90</v>
      </c>
      <c r="BK957" s="229">
        <f>ROUND(I957*H957,2)</f>
        <v>0</v>
      </c>
      <c r="BL957" s="19" t="s">
        <v>153</v>
      </c>
      <c r="BM957" s="228" t="s">
        <v>1564</v>
      </c>
    </row>
    <row r="958" s="2" customFormat="1">
      <c r="A958" s="41"/>
      <c r="B958" s="42"/>
      <c r="C958" s="43"/>
      <c r="D958" s="230" t="s">
        <v>148</v>
      </c>
      <c r="E958" s="43"/>
      <c r="F958" s="231" t="s">
        <v>656</v>
      </c>
      <c r="G958" s="43"/>
      <c r="H958" s="43"/>
      <c r="I958" s="232"/>
      <c r="J958" s="43"/>
      <c r="K958" s="43"/>
      <c r="L958" s="47"/>
      <c r="M958" s="233"/>
      <c r="N958" s="234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19" t="s">
        <v>148</v>
      </c>
      <c r="AU958" s="19" t="s">
        <v>92</v>
      </c>
    </row>
    <row r="959" s="2" customFormat="1">
      <c r="A959" s="41"/>
      <c r="B959" s="42"/>
      <c r="C959" s="43"/>
      <c r="D959" s="230" t="s">
        <v>149</v>
      </c>
      <c r="E959" s="43"/>
      <c r="F959" s="235" t="s">
        <v>1565</v>
      </c>
      <c r="G959" s="43"/>
      <c r="H959" s="43"/>
      <c r="I959" s="232"/>
      <c r="J959" s="43"/>
      <c r="K959" s="43"/>
      <c r="L959" s="47"/>
      <c r="M959" s="233"/>
      <c r="N959" s="234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T959" s="19" t="s">
        <v>149</v>
      </c>
      <c r="AU959" s="19" t="s">
        <v>92</v>
      </c>
    </row>
    <row r="960" s="13" customFormat="1">
      <c r="A960" s="13"/>
      <c r="B960" s="236"/>
      <c r="C960" s="237"/>
      <c r="D960" s="230" t="s">
        <v>151</v>
      </c>
      <c r="E960" s="238" t="s">
        <v>80</v>
      </c>
      <c r="F960" s="239" t="s">
        <v>1560</v>
      </c>
      <c r="G960" s="237"/>
      <c r="H960" s="240">
        <v>19.722999999999999</v>
      </c>
      <c r="I960" s="241"/>
      <c r="J960" s="237"/>
      <c r="K960" s="237"/>
      <c r="L960" s="242"/>
      <c r="M960" s="243"/>
      <c r="N960" s="244"/>
      <c r="O960" s="244"/>
      <c r="P960" s="244"/>
      <c r="Q960" s="244"/>
      <c r="R960" s="244"/>
      <c r="S960" s="244"/>
      <c r="T960" s="24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6" t="s">
        <v>151</v>
      </c>
      <c r="AU960" s="246" t="s">
        <v>92</v>
      </c>
      <c r="AV960" s="13" t="s">
        <v>92</v>
      </c>
      <c r="AW960" s="13" t="s">
        <v>42</v>
      </c>
      <c r="AX960" s="13" t="s">
        <v>82</v>
      </c>
      <c r="AY960" s="246" t="s">
        <v>139</v>
      </c>
    </row>
    <row r="961" s="14" customFormat="1">
      <c r="A961" s="14"/>
      <c r="B961" s="247"/>
      <c r="C961" s="248"/>
      <c r="D961" s="230" t="s">
        <v>151</v>
      </c>
      <c r="E961" s="249" t="s">
        <v>80</v>
      </c>
      <c r="F961" s="250" t="s">
        <v>152</v>
      </c>
      <c r="G961" s="248"/>
      <c r="H961" s="251">
        <v>19.722999999999999</v>
      </c>
      <c r="I961" s="252"/>
      <c r="J961" s="248"/>
      <c r="K961" s="248"/>
      <c r="L961" s="253"/>
      <c r="M961" s="254"/>
      <c r="N961" s="255"/>
      <c r="O961" s="255"/>
      <c r="P961" s="255"/>
      <c r="Q961" s="255"/>
      <c r="R961" s="255"/>
      <c r="S961" s="255"/>
      <c r="T961" s="256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7" t="s">
        <v>151</v>
      </c>
      <c r="AU961" s="257" t="s">
        <v>92</v>
      </c>
      <c r="AV961" s="14" t="s">
        <v>153</v>
      </c>
      <c r="AW961" s="14" t="s">
        <v>42</v>
      </c>
      <c r="AX961" s="14" t="s">
        <v>90</v>
      </c>
      <c r="AY961" s="257" t="s">
        <v>139</v>
      </c>
    </row>
    <row r="962" s="13" customFormat="1">
      <c r="A962" s="13"/>
      <c r="B962" s="236"/>
      <c r="C962" s="237"/>
      <c r="D962" s="230" t="s">
        <v>151</v>
      </c>
      <c r="E962" s="237"/>
      <c r="F962" s="239" t="s">
        <v>1566</v>
      </c>
      <c r="G962" s="237"/>
      <c r="H962" s="240">
        <v>374.73700000000002</v>
      </c>
      <c r="I962" s="241"/>
      <c r="J962" s="237"/>
      <c r="K962" s="237"/>
      <c r="L962" s="242"/>
      <c r="M962" s="243"/>
      <c r="N962" s="244"/>
      <c r="O962" s="244"/>
      <c r="P962" s="244"/>
      <c r="Q962" s="244"/>
      <c r="R962" s="244"/>
      <c r="S962" s="244"/>
      <c r="T962" s="245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6" t="s">
        <v>151</v>
      </c>
      <c r="AU962" s="246" t="s">
        <v>92</v>
      </c>
      <c r="AV962" s="13" t="s">
        <v>92</v>
      </c>
      <c r="AW962" s="13" t="s">
        <v>4</v>
      </c>
      <c r="AX962" s="13" t="s">
        <v>90</v>
      </c>
      <c r="AY962" s="246" t="s">
        <v>139</v>
      </c>
    </row>
    <row r="963" s="2" customFormat="1" ht="14.4" customHeight="1">
      <c r="A963" s="41"/>
      <c r="B963" s="42"/>
      <c r="C963" s="217" t="s">
        <v>1567</v>
      </c>
      <c r="D963" s="217" t="s">
        <v>142</v>
      </c>
      <c r="E963" s="218" t="s">
        <v>664</v>
      </c>
      <c r="F963" s="219" t="s">
        <v>665</v>
      </c>
      <c r="G963" s="220" t="s">
        <v>380</v>
      </c>
      <c r="H963" s="221">
        <v>2.8919999999999999</v>
      </c>
      <c r="I963" s="222"/>
      <c r="J963" s="223">
        <f>ROUND(I963*H963,2)</f>
        <v>0</v>
      </c>
      <c r="K963" s="219" t="s">
        <v>145</v>
      </c>
      <c r="L963" s="47"/>
      <c r="M963" s="224" t="s">
        <v>80</v>
      </c>
      <c r="N963" s="225" t="s">
        <v>52</v>
      </c>
      <c r="O963" s="87"/>
      <c r="P963" s="226">
        <f>O963*H963</f>
        <v>0</v>
      </c>
      <c r="Q963" s="226">
        <v>0</v>
      </c>
      <c r="R963" s="226">
        <f>Q963*H963</f>
        <v>0</v>
      </c>
      <c r="S963" s="226">
        <v>0</v>
      </c>
      <c r="T963" s="227">
        <f>S963*H963</f>
        <v>0</v>
      </c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R963" s="228" t="s">
        <v>153</v>
      </c>
      <c r="AT963" s="228" t="s">
        <v>142</v>
      </c>
      <c r="AU963" s="228" t="s">
        <v>92</v>
      </c>
      <c r="AY963" s="19" t="s">
        <v>139</v>
      </c>
      <c r="BE963" s="229">
        <f>IF(N963="základní",J963,0)</f>
        <v>0</v>
      </c>
      <c r="BF963" s="229">
        <f>IF(N963="snížená",J963,0)</f>
        <v>0</v>
      </c>
      <c r="BG963" s="229">
        <f>IF(N963="zákl. přenesená",J963,0)</f>
        <v>0</v>
      </c>
      <c r="BH963" s="229">
        <f>IF(N963="sníž. přenesená",J963,0)</f>
        <v>0</v>
      </c>
      <c r="BI963" s="229">
        <f>IF(N963="nulová",J963,0)</f>
        <v>0</v>
      </c>
      <c r="BJ963" s="19" t="s">
        <v>90</v>
      </c>
      <c r="BK963" s="229">
        <f>ROUND(I963*H963,2)</f>
        <v>0</v>
      </c>
      <c r="BL963" s="19" t="s">
        <v>153</v>
      </c>
      <c r="BM963" s="228" t="s">
        <v>1568</v>
      </c>
    </row>
    <row r="964" s="2" customFormat="1">
      <c r="A964" s="41"/>
      <c r="B964" s="42"/>
      <c r="C964" s="43"/>
      <c r="D964" s="230" t="s">
        <v>148</v>
      </c>
      <c r="E964" s="43"/>
      <c r="F964" s="231" t="s">
        <v>667</v>
      </c>
      <c r="G964" s="43"/>
      <c r="H964" s="43"/>
      <c r="I964" s="232"/>
      <c r="J964" s="43"/>
      <c r="K964" s="43"/>
      <c r="L964" s="47"/>
      <c r="M964" s="233"/>
      <c r="N964" s="23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19" t="s">
        <v>148</v>
      </c>
      <c r="AU964" s="19" t="s">
        <v>92</v>
      </c>
    </row>
    <row r="965" s="2" customFormat="1">
      <c r="A965" s="41"/>
      <c r="B965" s="42"/>
      <c r="C965" s="43"/>
      <c r="D965" s="230" t="s">
        <v>149</v>
      </c>
      <c r="E965" s="43"/>
      <c r="F965" s="235" t="s">
        <v>1496</v>
      </c>
      <c r="G965" s="43"/>
      <c r="H965" s="43"/>
      <c r="I965" s="232"/>
      <c r="J965" s="43"/>
      <c r="K965" s="43"/>
      <c r="L965" s="47"/>
      <c r="M965" s="233"/>
      <c r="N965" s="234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T965" s="19" t="s">
        <v>149</v>
      </c>
      <c r="AU965" s="19" t="s">
        <v>92</v>
      </c>
    </row>
    <row r="966" s="13" customFormat="1">
      <c r="A966" s="13"/>
      <c r="B966" s="236"/>
      <c r="C966" s="237"/>
      <c r="D966" s="230" t="s">
        <v>151</v>
      </c>
      <c r="E966" s="238" t="s">
        <v>80</v>
      </c>
      <c r="F966" s="239" t="s">
        <v>1569</v>
      </c>
      <c r="G966" s="237"/>
      <c r="H966" s="240">
        <v>2.8919999999999999</v>
      </c>
      <c r="I966" s="241"/>
      <c r="J966" s="237"/>
      <c r="K966" s="237"/>
      <c r="L966" s="242"/>
      <c r="M966" s="243"/>
      <c r="N966" s="244"/>
      <c r="O966" s="244"/>
      <c r="P966" s="244"/>
      <c r="Q966" s="244"/>
      <c r="R966" s="244"/>
      <c r="S966" s="244"/>
      <c r="T966" s="24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6" t="s">
        <v>151</v>
      </c>
      <c r="AU966" s="246" t="s">
        <v>92</v>
      </c>
      <c r="AV966" s="13" t="s">
        <v>92</v>
      </c>
      <c r="AW966" s="13" t="s">
        <v>42</v>
      </c>
      <c r="AX966" s="13" t="s">
        <v>82</v>
      </c>
      <c r="AY966" s="246" t="s">
        <v>139</v>
      </c>
    </row>
    <row r="967" s="14" customFormat="1">
      <c r="A967" s="14"/>
      <c r="B967" s="247"/>
      <c r="C967" s="248"/>
      <c r="D967" s="230" t="s">
        <v>151</v>
      </c>
      <c r="E967" s="249" t="s">
        <v>80</v>
      </c>
      <c r="F967" s="250" t="s">
        <v>152</v>
      </c>
      <c r="G967" s="248"/>
      <c r="H967" s="251">
        <v>2.8919999999999999</v>
      </c>
      <c r="I967" s="252"/>
      <c r="J967" s="248"/>
      <c r="K967" s="248"/>
      <c r="L967" s="253"/>
      <c r="M967" s="254"/>
      <c r="N967" s="255"/>
      <c r="O967" s="255"/>
      <c r="P967" s="255"/>
      <c r="Q967" s="255"/>
      <c r="R967" s="255"/>
      <c r="S967" s="255"/>
      <c r="T967" s="256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7" t="s">
        <v>151</v>
      </c>
      <c r="AU967" s="257" t="s">
        <v>92</v>
      </c>
      <c r="AV967" s="14" t="s">
        <v>153</v>
      </c>
      <c r="AW967" s="14" t="s">
        <v>42</v>
      </c>
      <c r="AX967" s="14" t="s">
        <v>90</v>
      </c>
      <c r="AY967" s="257" t="s">
        <v>139</v>
      </c>
    </row>
    <row r="968" s="2" customFormat="1" ht="14.4" customHeight="1">
      <c r="A968" s="41"/>
      <c r="B968" s="42"/>
      <c r="C968" s="217" t="s">
        <v>1570</v>
      </c>
      <c r="D968" s="217" t="s">
        <v>142</v>
      </c>
      <c r="E968" s="218" t="s">
        <v>664</v>
      </c>
      <c r="F968" s="219" t="s">
        <v>665</v>
      </c>
      <c r="G968" s="220" t="s">
        <v>380</v>
      </c>
      <c r="H968" s="221">
        <v>0.189</v>
      </c>
      <c r="I968" s="222"/>
      <c r="J968" s="223">
        <f>ROUND(I968*H968,2)</f>
        <v>0</v>
      </c>
      <c r="K968" s="219" t="s">
        <v>145</v>
      </c>
      <c r="L968" s="47"/>
      <c r="M968" s="224" t="s">
        <v>80</v>
      </c>
      <c r="N968" s="225" t="s">
        <v>52</v>
      </c>
      <c r="O968" s="87"/>
      <c r="P968" s="226">
        <f>O968*H968</f>
        <v>0</v>
      </c>
      <c r="Q968" s="226">
        <v>0</v>
      </c>
      <c r="R968" s="226">
        <f>Q968*H968</f>
        <v>0</v>
      </c>
      <c r="S968" s="226">
        <v>0</v>
      </c>
      <c r="T968" s="227">
        <f>S968*H968</f>
        <v>0</v>
      </c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R968" s="228" t="s">
        <v>153</v>
      </c>
      <c r="AT968" s="228" t="s">
        <v>142</v>
      </c>
      <c r="AU968" s="228" t="s">
        <v>92</v>
      </c>
      <c r="AY968" s="19" t="s">
        <v>139</v>
      </c>
      <c r="BE968" s="229">
        <f>IF(N968="základní",J968,0)</f>
        <v>0</v>
      </c>
      <c r="BF968" s="229">
        <f>IF(N968="snížená",J968,0)</f>
        <v>0</v>
      </c>
      <c r="BG968" s="229">
        <f>IF(N968="zákl. přenesená",J968,0)</f>
        <v>0</v>
      </c>
      <c r="BH968" s="229">
        <f>IF(N968="sníž. přenesená",J968,0)</f>
        <v>0</v>
      </c>
      <c r="BI968" s="229">
        <f>IF(N968="nulová",J968,0)</f>
        <v>0</v>
      </c>
      <c r="BJ968" s="19" t="s">
        <v>90</v>
      </c>
      <c r="BK968" s="229">
        <f>ROUND(I968*H968,2)</f>
        <v>0</v>
      </c>
      <c r="BL968" s="19" t="s">
        <v>153</v>
      </c>
      <c r="BM968" s="228" t="s">
        <v>1571</v>
      </c>
    </row>
    <row r="969" s="2" customFormat="1">
      <c r="A969" s="41"/>
      <c r="B969" s="42"/>
      <c r="C969" s="43"/>
      <c r="D969" s="230" t="s">
        <v>148</v>
      </c>
      <c r="E969" s="43"/>
      <c r="F969" s="231" t="s">
        <v>667</v>
      </c>
      <c r="G969" s="43"/>
      <c r="H969" s="43"/>
      <c r="I969" s="232"/>
      <c r="J969" s="43"/>
      <c r="K969" s="43"/>
      <c r="L969" s="47"/>
      <c r="M969" s="233"/>
      <c r="N969" s="234"/>
      <c r="O969" s="87"/>
      <c r="P969" s="87"/>
      <c r="Q969" s="87"/>
      <c r="R969" s="87"/>
      <c r="S969" s="87"/>
      <c r="T969" s="88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T969" s="19" t="s">
        <v>148</v>
      </c>
      <c r="AU969" s="19" t="s">
        <v>92</v>
      </c>
    </row>
    <row r="970" s="2" customFormat="1">
      <c r="A970" s="41"/>
      <c r="B970" s="42"/>
      <c r="C970" s="43"/>
      <c r="D970" s="230" t="s">
        <v>149</v>
      </c>
      <c r="E970" s="43"/>
      <c r="F970" s="235" t="s">
        <v>1572</v>
      </c>
      <c r="G970" s="43"/>
      <c r="H970" s="43"/>
      <c r="I970" s="232"/>
      <c r="J970" s="43"/>
      <c r="K970" s="43"/>
      <c r="L970" s="47"/>
      <c r="M970" s="233"/>
      <c r="N970" s="234"/>
      <c r="O970" s="87"/>
      <c r="P970" s="87"/>
      <c r="Q970" s="87"/>
      <c r="R970" s="87"/>
      <c r="S970" s="87"/>
      <c r="T970" s="88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19" t="s">
        <v>149</v>
      </c>
      <c r="AU970" s="19" t="s">
        <v>92</v>
      </c>
    </row>
    <row r="971" s="13" customFormat="1">
      <c r="A971" s="13"/>
      <c r="B971" s="236"/>
      <c r="C971" s="237"/>
      <c r="D971" s="230" t="s">
        <v>151</v>
      </c>
      <c r="E971" s="238" t="s">
        <v>80</v>
      </c>
      <c r="F971" s="239" t="s">
        <v>1573</v>
      </c>
      <c r="G971" s="237"/>
      <c r="H971" s="240">
        <v>0.189</v>
      </c>
      <c r="I971" s="241"/>
      <c r="J971" s="237"/>
      <c r="K971" s="237"/>
      <c r="L971" s="242"/>
      <c r="M971" s="243"/>
      <c r="N971" s="244"/>
      <c r="O971" s="244"/>
      <c r="P971" s="244"/>
      <c r="Q971" s="244"/>
      <c r="R971" s="244"/>
      <c r="S971" s="244"/>
      <c r="T971" s="245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6" t="s">
        <v>151</v>
      </c>
      <c r="AU971" s="246" t="s">
        <v>92</v>
      </c>
      <c r="AV971" s="13" t="s">
        <v>92</v>
      </c>
      <c r="AW971" s="13" t="s">
        <v>42</v>
      </c>
      <c r="AX971" s="13" t="s">
        <v>82</v>
      </c>
      <c r="AY971" s="246" t="s">
        <v>139</v>
      </c>
    </row>
    <row r="972" s="14" customFormat="1">
      <c r="A972" s="14"/>
      <c r="B972" s="247"/>
      <c r="C972" s="248"/>
      <c r="D972" s="230" t="s">
        <v>151</v>
      </c>
      <c r="E972" s="249" t="s">
        <v>80</v>
      </c>
      <c r="F972" s="250" t="s">
        <v>152</v>
      </c>
      <c r="G972" s="248"/>
      <c r="H972" s="251">
        <v>0.189</v>
      </c>
      <c r="I972" s="252"/>
      <c r="J972" s="248"/>
      <c r="K972" s="248"/>
      <c r="L972" s="253"/>
      <c r="M972" s="254"/>
      <c r="N972" s="255"/>
      <c r="O972" s="255"/>
      <c r="P972" s="255"/>
      <c r="Q972" s="255"/>
      <c r="R972" s="255"/>
      <c r="S972" s="255"/>
      <c r="T972" s="256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7" t="s">
        <v>151</v>
      </c>
      <c r="AU972" s="257" t="s">
        <v>92</v>
      </c>
      <c r="AV972" s="14" t="s">
        <v>153</v>
      </c>
      <c r="AW972" s="14" t="s">
        <v>42</v>
      </c>
      <c r="AX972" s="14" t="s">
        <v>90</v>
      </c>
      <c r="AY972" s="257" t="s">
        <v>139</v>
      </c>
    </row>
    <row r="973" s="2" customFormat="1" ht="14.4" customHeight="1">
      <c r="A973" s="41"/>
      <c r="B973" s="42"/>
      <c r="C973" s="217" t="s">
        <v>1574</v>
      </c>
      <c r="D973" s="217" t="s">
        <v>142</v>
      </c>
      <c r="E973" s="218" t="s">
        <v>664</v>
      </c>
      <c r="F973" s="219" t="s">
        <v>665</v>
      </c>
      <c r="G973" s="220" t="s">
        <v>380</v>
      </c>
      <c r="H973" s="221">
        <v>1.6100000000000001</v>
      </c>
      <c r="I973" s="222"/>
      <c r="J973" s="223">
        <f>ROUND(I973*H973,2)</f>
        <v>0</v>
      </c>
      <c r="K973" s="219" t="s">
        <v>145</v>
      </c>
      <c r="L973" s="47"/>
      <c r="M973" s="224" t="s">
        <v>80</v>
      </c>
      <c r="N973" s="225" t="s">
        <v>52</v>
      </c>
      <c r="O973" s="87"/>
      <c r="P973" s="226">
        <f>O973*H973</f>
        <v>0</v>
      </c>
      <c r="Q973" s="226">
        <v>0</v>
      </c>
      <c r="R973" s="226">
        <f>Q973*H973</f>
        <v>0</v>
      </c>
      <c r="S973" s="226">
        <v>0</v>
      </c>
      <c r="T973" s="227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28" t="s">
        <v>153</v>
      </c>
      <c r="AT973" s="228" t="s">
        <v>142</v>
      </c>
      <c r="AU973" s="228" t="s">
        <v>92</v>
      </c>
      <c r="AY973" s="19" t="s">
        <v>139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19" t="s">
        <v>90</v>
      </c>
      <c r="BK973" s="229">
        <f>ROUND(I973*H973,2)</f>
        <v>0</v>
      </c>
      <c r="BL973" s="19" t="s">
        <v>153</v>
      </c>
      <c r="BM973" s="228" t="s">
        <v>1575</v>
      </c>
    </row>
    <row r="974" s="2" customFormat="1">
      <c r="A974" s="41"/>
      <c r="B974" s="42"/>
      <c r="C974" s="43"/>
      <c r="D974" s="230" t="s">
        <v>148</v>
      </c>
      <c r="E974" s="43"/>
      <c r="F974" s="231" t="s">
        <v>667</v>
      </c>
      <c r="G974" s="43"/>
      <c r="H974" s="43"/>
      <c r="I974" s="232"/>
      <c r="J974" s="43"/>
      <c r="K974" s="43"/>
      <c r="L974" s="47"/>
      <c r="M974" s="233"/>
      <c r="N974" s="234"/>
      <c r="O974" s="87"/>
      <c r="P974" s="87"/>
      <c r="Q974" s="87"/>
      <c r="R974" s="87"/>
      <c r="S974" s="87"/>
      <c r="T974" s="88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T974" s="19" t="s">
        <v>148</v>
      </c>
      <c r="AU974" s="19" t="s">
        <v>92</v>
      </c>
    </row>
    <row r="975" s="2" customFormat="1">
      <c r="A975" s="41"/>
      <c r="B975" s="42"/>
      <c r="C975" s="43"/>
      <c r="D975" s="230" t="s">
        <v>149</v>
      </c>
      <c r="E975" s="43"/>
      <c r="F975" s="235" t="s">
        <v>1576</v>
      </c>
      <c r="G975" s="43"/>
      <c r="H975" s="43"/>
      <c r="I975" s="232"/>
      <c r="J975" s="43"/>
      <c r="K975" s="43"/>
      <c r="L975" s="47"/>
      <c r="M975" s="233"/>
      <c r="N975" s="234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19" t="s">
        <v>149</v>
      </c>
      <c r="AU975" s="19" t="s">
        <v>92</v>
      </c>
    </row>
    <row r="976" s="13" customFormat="1">
      <c r="A976" s="13"/>
      <c r="B976" s="236"/>
      <c r="C976" s="237"/>
      <c r="D976" s="230" t="s">
        <v>151</v>
      </c>
      <c r="E976" s="238" t="s">
        <v>80</v>
      </c>
      <c r="F976" s="239" t="s">
        <v>1577</v>
      </c>
      <c r="G976" s="237"/>
      <c r="H976" s="240">
        <v>1.6100000000000001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6" t="s">
        <v>151</v>
      </c>
      <c r="AU976" s="246" t="s">
        <v>92</v>
      </c>
      <c r="AV976" s="13" t="s">
        <v>92</v>
      </c>
      <c r="AW976" s="13" t="s">
        <v>42</v>
      </c>
      <c r="AX976" s="13" t="s">
        <v>82</v>
      </c>
      <c r="AY976" s="246" t="s">
        <v>139</v>
      </c>
    </row>
    <row r="977" s="14" customFormat="1">
      <c r="A977" s="14"/>
      <c r="B977" s="247"/>
      <c r="C977" s="248"/>
      <c r="D977" s="230" t="s">
        <v>151</v>
      </c>
      <c r="E977" s="249" t="s">
        <v>80</v>
      </c>
      <c r="F977" s="250" t="s">
        <v>152</v>
      </c>
      <c r="G977" s="248"/>
      <c r="H977" s="251">
        <v>1.6100000000000001</v>
      </c>
      <c r="I977" s="252"/>
      <c r="J977" s="248"/>
      <c r="K977" s="248"/>
      <c r="L977" s="253"/>
      <c r="M977" s="254"/>
      <c r="N977" s="255"/>
      <c r="O977" s="255"/>
      <c r="P977" s="255"/>
      <c r="Q977" s="255"/>
      <c r="R977" s="255"/>
      <c r="S977" s="255"/>
      <c r="T977" s="25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7" t="s">
        <v>151</v>
      </c>
      <c r="AU977" s="257" t="s">
        <v>92</v>
      </c>
      <c r="AV977" s="14" t="s">
        <v>153</v>
      </c>
      <c r="AW977" s="14" t="s">
        <v>42</v>
      </c>
      <c r="AX977" s="14" t="s">
        <v>90</v>
      </c>
      <c r="AY977" s="257" t="s">
        <v>139</v>
      </c>
    </row>
    <row r="978" s="2" customFormat="1" ht="14.4" customHeight="1">
      <c r="A978" s="41"/>
      <c r="B978" s="42"/>
      <c r="C978" s="217" t="s">
        <v>1578</v>
      </c>
      <c r="D978" s="217" t="s">
        <v>142</v>
      </c>
      <c r="E978" s="218" t="s">
        <v>664</v>
      </c>
      <c r="F978" s="219" t="s">
        <v>665</v>
      </c>
      <c r="G978" s="220" t="s">
        <v>380</v>
      </c>
      <c r="H978" s="221">
        <v>0.216</v>
      </c>
      <c r="I978" s="222"/>
      <c r="J978" s="223">
        <f>ROUND(I978*H978,2)</f>
        <v>0</v>
      </c>
      <c r="K978" s="219" t="s">
        <v>145</v>
      </c>
      <c r="L978" s="47"/>
      <c r="M978" s="224" t="s">
        <v>80</v>
      </c>
      <c r="N978" s="225" t="s">
        <v>52</v>
      </c>
      <c r="O978" s="87"/>
      <c r="P978" s="226">
        <f>O978*H978</f>
        <v>0</v>
      </c>
      <c r="Q978" s="226">
        <v>0</v>
      </c>
      <c r="R978" s="226">
        <f>Q978*H978</f>
        <v>0</v>
      </c>
      <c r="S978" s="226">
        <v>0</v>
      </c>
      <c r="T978" s="227">
        <f>S978*H978</f>
        <v>0</v>
      </c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R978" s="228" t="s">
        <v>153</v>
      </c>
      <c r="AT978" s="228" t="s">
        <v>142</v>
      </c>
      <c r="AU978" s="228" t="s">
        <v>92</v>
      </c>
      <c r="AY978" s="19" t="s">
        <v>139</v>
      </c>
      <c r="BE978" s="229">
        <f>IF(N978="základní",J978,0)</f>
        <v>0</v>
      </c>
      <c r="BF978" s="229">
        <f>IF(N978="snížená",J978,0)</f>
        <v>0</v>
      </c>
      <c r="BG978" s="229">
        <f>IF(N978="zákl. přenesená",J978,0)</f>
        <v>0</v>
      </c>
      <c r="BH978" s="229">
        <f>IF(N978="sníž. přenesená",J978,0)</f>
        <v>0</v>
      </c>
      <c r="BI978" s="229">
        <f>IF(N978="nulová",J978,0)</f>
        <v>0</v>
      </c>
      <c r="BJ978" s="19" t="s">
        <v>90</v>
      </c>
      <c r="BK978" s="229">
        <f>ROUND(I978*H978,2)</f>
        <v>0</v>
      </c>
      <c r="BL978" s="19" t="s">
        <v>153</v>
      </c>
      <c r="BM978" s="228" t="s">
        <v>1579</v>
      </c>
    </row>
    <row r="979" s="2" customFormat="1">
      <c r="A979" s="41"/>
      <c r="B979" s="42"/>
      <c r="C979" s="43"/>
      <c r="D979" s="230" t="s">
        <v>148</v>
      </c>
      <c r="E979" s="43"/>
      <c r="F979" s="231" t="s">
        <v>667</v>
      </c>
      <c r="G979" s="43"/>
      <c r="H979" s="43"/>
      <c r="I979" s="232"/>
      <c r="J979" s="43"/>
      <c r="K979" s="43"/>
      <c r="L979" s="47"/>
      <c r="M979" s="233"/>
      <c r="N979" s="234"/>
      <c r="O979" s="87"/>
      <c r="P979" s="87"/>
      <c r="Q979" s="87"/>
      <c r="R979" s="87"/>
      <c r="S979" s="87"/>
      <c r="T979" s="88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T979" s="19" t="s">
        <v>148</v>
      </c>
      <c r="AU979" s="19" t="s">
        <v>92</v>
      </c>
    </row>
    <row r="980" s="2" customFormat="1">
      <c r="A980" s="41"/>
      <c r="B980" s="42"/>
      <c r="C980" s="43"/>
      <c r="D980" s="230" t="s">
        <v>149</v>
      </c>
      <c r="E980" s="43"/>
      <c r="F980" s="235" t="s">
        <v>1580</v>
      </c>
      <c r="G980" s="43"/>
      <c r="H980" s="43"/>
      <c r="I980" s="232"/>
      <c r="J980" s="43"/>
      <c r="K980" s="43"/>
      <c r="L980" s="47"/>
      <c r="M980" s="233"/>
      <c r="N980" s="234"/>
      <c r="O980" s="87"/>
      <c r="P980" s="87"/>
      <c r="Q980" s="87"/>
      <c r="R980" s="87"/>
      <c r="S980" s="87"/>
      <c r="T980" s="88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T980" s="19" t="s">
        <v>149</v>
      </c>
      <c r="AU980" s="19" t="s">
        <v>92</v>
      </c>
    </row>
    <row r="981" s="13" customFormat="1">
      <c r="A981" s="13"/>
      <c r="B981" s="236"/>
      <c r="C981" s="237"/>
      <c r="D981" s="230" t="s">
        <v>151</v>
      </c>
      <c r="E981" s="238" t="s">
        <v>80</v>
      </c>
      <c r="F981" s="239" t="s">
        <v>1581</v>
      </c>
      <c r="G981" s="237"/>
      <c r="H981" s="240">
        <v>0.216</v>
      </c>
      <c r="I981" s="241"/>
      <c r="J981" s="237"/>
      <c r="K981" s="237"/>
      <c r="L981" s="242"/>
      <c r="M981" s="243"/>
      <c r="N981" s="244"/>
      <c r="O981" s="244"/>
      <c r="P981" s="244"/>
      <c r="Q981" s="244"/>
      <c r="R981" s="244"/>
      <c r="S981" s="244"/>
      <c r="T981" s="245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6" t="s">
        <v>151</v>
      </c>
      <c r="AU981" s="246" t="s">
        <v>92</v>
      </c>
      <c r="AV981" s="13" t="s">
        <v>92</v>
      </c>
      <c r="AW981" s="13" t="s">
        <v>42</v>
      </c>
      <c r="AX981" s="13" t="s">
        <v>82</v>
      </c>
      <c r="AY981" s="246" t="s">
        <v>139</v>
      </c>
    </row>
    <row r="982" s="14" customFormat="1">
      <c r="A982" s="14"/>
      <c r="B982" s="247"/>
      <c r="C982" s="248"/>
      <c r="D982" s="230" t="s">
        <v>151</v>
      </c>
      <c r="E982" s="249" t="s">
        <v>80</v>
      </c>
      <c r="F982" s="250" t="s">
        <v>152</v>
      </c>
      <c r="G982" s="248"/>
      <c r="H982" s="251">
        <v>0.216</v>
      </c>
      <c r="I982" s="252"/>
      <c r="J982" s="248"/>
      <c r="K982" s="248"/>
      <c r="L982" s="253"/>
      <c r="M982" s="254"/>
      <c r="N982" s="255"/>
      <c r="O982" s="255"/>
      <c r="P982" s="255"/>
      <c r="Q982" s="255"/>
      <c r="R982" s="255"/>
      <c r="S982" s="255"/>
      <c r="T982" s="256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7" t="s">
        <v>151</v>
      </c>
      <c r="AU982" s="257" t="s">
        <v>92</v>
      </c>
      <c r="AV982" s="14" t="s">
        <v>153</v>
      </c>
      <c r="AW982" s="14" t="s">
        <v>42</v>
      </c>
      <c r="AX982" s="14" t="s">
        <v>90</v>
      </c>
      <c r="AY982" s="257" t="s">
        <v>139</v>
      </c>
    </row>
    <row r="983" s="2" customFormat="1" ht="14.4" customHeight="1">
      <c r="A983" s="41"/>
      <c r="B983" s="42"/>
      <c r="C983" s="217" t="s">
        <v>1582</v>
      </c>
      <c r="D983" s="217" t="s">
        <v>142</v>
      </c>
      <c r="E983" s="218" t="s">
        <v>664</v>
      </c>
      <c r="F983" s="219" t="s">
        <v>665</v>
      </c>
      <c r="G983" s="220" t="s">
        <v>380</v>
      </c>
      <c r="H983" s="221">
        <v>23.256</v>
      </c>
      <c r="I983" s="222"/>
      <c r="J983" s="223">
        <f>ROUND(I983*H983,2)</f>
        <v>0</v>
      </c>
      <c r="K983" s="219" t="s">
        <v>145</v>
      </c>
      <c r="L983" s="47"/>
      <c r="M983" s="224" t="s">
        <v>80</v>
      </c>
      <c r="N983" s="225" t="s">
        <v>52</v>
      </c>
      <c r="O983" s="87"/>
      <c r="P983" s="226">
        <f>O983*H983</f>
        <v>0</v>
      </c>
      <c r="Q983" s="226">
        <v>0</v>
      </c>
      <c r="R983" s="226">
        <f>Q983*H983</f>
        <v>0</v>
      </c>
      <c r="S983" s="226">
        <v>0</v>
      </c>
      <c r="T983" s="227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28" t="s">
        <v>153</v>
      </c>
      <c r="AT983" s="228" t="s">
        <v>142</v>
      </c>
      <c r="AU983" s="228" t="s">
        <v>92</v>
      </c>
      <c r="AY983" s="19" t="s">
        <v>139</v>
      </c>
      <c r="BE983" s="229">
        <f>IF(N983="základní",J983,0)</f>
        <v>0</v>
      </c>
      <c r="BF983" s="229">
        <f>IF(N983="snížená",J983,0)</f>
        <v>0</v>
      </c>
      <c r="BG983" s="229">
        <f>IF(N983="zákl. přenesená",J983,0)</f>
        <v>0</v>
      </c>
      <c r="BH983" s="229">
        <f>IF(N983="sníž. přenesená",J983,0)</f>
        <v>0</v>
      </c>
      <c r="BI983" s="229">
        <f>IF(N983="nulová",J983,0)</f>
        <v>0</v>
      </c>
      <c r="BJ983" s="19" t="s">
        <v>90</v>
      </c>
      <c r="BK983" s="229">
        <f>ROUND(I983*H983,2)</f>
        <v>0</v>
      </c>
      <c r="BL983" s="19" t="s">
        <v>153</v>
      </c>
      <c r="BM983" s="228" t="s">
        <v>1583</v>
      </c>
    </row>
    <row r="984" s="2" customFormat="1">
      <c r="A984" s="41"/>
      <c r="B984" s="42"/>
      <c r="C984" s="43"/>
      <c r="D984" s="230" t="s">
        <v>148</v>
      </c>
      <c r="E984" s="43"/>
      <c r="F984" s="231" t="s">
        <v>667</v>
      </c>
      <c r="G984" s="43"/>
      <c r="H984" s="43"/>
      <c r="I984" s="232"/>
      <c r="J984" s="43"/>
      <c r="K984" s="43"/>
      <c r="L984" s="47"/>
      <c r="M984" s="233"/>
      <c r="N984" s="234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19" t="s">
        <v>148</v>
      </c>
      <c r="AU984" s="19" t="s">
        <v>92</v>
      </c>
    </row>
    <row r="985" s="2" customFormat="1">
      <c r="A985" s="41"/>
      <c r="B985" s="42"/>
      <c r="C985" s="43"/>
      <c r="D985" s="230" t="s">
        <v>149</v>
      </c>
      <c r="E985" s="43"/>
      <c r="F985" s="235" t="s">
        <v>1584</v>
      </c>
      <c r="G985" s="43"/>
      <c r="H985" s="43"/>
      <c r="I985" s="232"/>
      <c r="J985" s="43"/>
      <c r="K985" s="43"/>
      <c r="L985" s="47"/>
      <c r="M985" s="233"/>
      <c r="N985" s="234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19" t="s">
        <v>149</v>
      </c>
      <c r="AU985" s="19" t="s">
        <v>92</v>
      </c>
    </row>
    <row r="986" s="13" customFormat="1">
      <c r="A986" s="13"/>
      <c r="B986" s="236"/>
      <c r="C986" s="237"/>
      <c r="D986" s="230" t="s">
        <v>151</v>
      </c>
      <c r="E986" s="238" t="s">
        <v>80</v>
      </c>
      <c r="F986" s="239" t="s">
        <v>1585</v>
      </c>
      <c r="G986" s="237"/>
      <c r="H986" s="240">
        <v>23.256</v>
      </c>
      <c r="I986" s="241"/>
      <c r="J986" s="237"/>
      <c r="K986" s="237"/>
      <c r="L986" s="242"/>
      <c r="M986" s="243"/>
      <c r="N986" s="244"/>
      <c r="O986" s="244"/>
      <c r="P986" s="244"/>
      <c r="Q986" s="244"/>
      <c r="R986" s="244"/>
      <c r="S986" s="244"/>
      <c r="T986" s="245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6" t="s">
        <v>151</v>
      </c>
      <c r="AU986" s="246" t="s">
        <v>92</v>
      </c>
      <c r="AV986" s="13" t="s">
        <v>92</v>
      </c>
      <c r="AW986" s="13" t="s">
        <v>42</v>
      </c>
      <c r="AX986" s="13" t="s">
        <v>82</v>
      </c>
      <c r="AY986" s="246" t="s">
        <v>139</v>
      </c>
    </row>
    <row r="987" s="14" customFormat="1">
      <c r="A987" s="14"/>
      <c r="B987" s="247"/>
      <c r="C987" s="248"/>
      <c r="D987" s="230" t="s">
        <v>151</v>
      </c>
      <c r="E987" s="249" t="s">
        <v>80</v>
      </c>
      <c r="F987" s="250" t="s">
        <v>152</v>
      </c>
      <c r="G987" s="248"/>
      <c r="H987" s="251">
        <v>23.256</v>
      </c>
      <c r="I987" s="252"/>
      <c r="J987" s="248"/>
      <c r="K987" s="248"/>
      <c r="L987" s="253"/>
      <c r="M987" s="254"/>
      <c r="N987" s="255"/>
      <c r="O987" s="255"/>
      <c r="P987" s="255"/>
      <c r="Q987" s="255"/>
      <c r="R987" s="255"/>
      <c r="S987" s="255"/>
      <c r="T987" s="25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7" t="s">
        <v>151</v>
      </c>
      <c r="AU987" s="257" t="s">
        <v>92</v>
      </c>
      <c r="AV987" s="14" t="s">
        <v>153</v>
      </c>
      <c r="AW987" s="14" t="s">
        <v>42</v>
      </c>
      <c r="AX987" s="14" t="s">
        <v>90</v>
      </c>
      <c r="AY987" s="257" t="s">
        <v>139</v>
      </c>
    </row>
    <row r="988" s="2" customFormat="1" ht="14.4" customHeight="1">
      <c r="A988" s="41"/>
      <c r="B988" s="42"/>
      <c r="C988" s="217" t="s">
        <v>1586</v>
      </c>
      <c r="D988" s="217" t="s">
        <v>142</v>
      </c>
      <c r="E988" s="218" t="s">
        <v>685</v>
      </c>
      <c r="F988" s="219" t="s">
        <v>621</v>
      </c>
      <c r="G988" s="220" t="s">
        <v>380</v>
      </c>
      <c r="H988" s="221">
        <v>54.948</v>
      </c>
      <c r="I988" s="222"/>
      <c r="J988" s="223">
        <f>ROUND(I988*H988,2)</f>
        <v>0</v>
      </c>
      <c r="K988" s="219" t="s">
        <v>145</v>
      </c>
      <c r="L988" s="47"/>
      <c r="M988" s="224" t="s">
        <v>80</v>
      </c>
      <c r="N988" s="225" t="s">
        <v>52</v>
      </c>
      <c r="O988" s="87"/>
      <c r="P988" s="226">
        <f>O988*H988</f>
        <v>0</v>
      </c>
      <c r="Q988" s="226">
        <v>0</v>
      </c>
      <c r="R988" s="226">
        <f>Q988*H988</f>
        <v>0</v>
      </c>
      <c r="S988" s="226">
        <v>0</v>
      </c>
      <c r="T988" s="227">
        <f>S988*H988</f>
        <v>0</v>
      </c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R988" s="228" t="s">
        <v>153</v>
      </c>
      <c r="AT988" s="228" t="s">
        <v>142</v>
      </c>
      <c r="AU988" s="228" t="s">
        <v>92</v>
      </c>
      <c r="AY988" s="19" t="s">
        <v>139</v>
      </c>
      <c r="BE988" s="229">
        <f>IF(N988="základní",J988,0)</f>
        <v>0</v>
      </c>
      <c r="BF988" s="229">
        <f>IF(N988="snížená",J988,0)</f>
        <v>0</v>
      </c>
      <c r="BG988" s="229">
        <f>IF(N988="zákl. přenesená",J988,0)</f>
        <v>0</v>
      </c>
      <c r="BH988" s="229">
        <f>IF(N988="sníž. přenesená",J988,0)</f>
        <v>0</v>
      </c>
      <c r="BI988" s="229">
        <f>IF(N988="nulová",J988,0)</f>
        <v>0</v>
      </c>
      <c r="BJ988" s="19" t="s">
        <v>90</v>
      </c>
      <c r="BK988" s="229">
        <f>ROUND(I988*H988,2)</f>
        <v>0</v>
      </c>
      <c r="BL988" s="19" t="s">
        <v>153</v>
      </c>
      <c r="BM988" s="228" t="s">
        <v>1587</v>
      </c>
    </row>
    <row r="989" s="2" customFormat="1">
      <c r="A989" s="41"/>
      <c r="B989" s="42"/>
      <c r="C989" s="43"/>
      <c r="D989" s="230" t="s">
        <v>148</v>
      </c>
      <c r="E989" s="43"/>
      <c r="F989" s="231" t="s">
        <v>687</v>
      </c>
      <c r="G989" s="43"/>
      <c r="H989" s="43"/>
      <c r="I989" s="232"/>
      <c r="J989" s="43"/>
      <c r="K989" s="43"/>
      <c r="L989" s="47"/>
      <c r="M989" s="233"/>
      <c r="N989" s="234"/>
      <c r="O989" s="87"/>
      <c r="P989" s="87"/>
      <c r="Q989" s="87"/>
      <c r="R989" s="87"/>
      <c r="S989" s="87"/>
      <c r="T989" s="88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T989" s="19" t="s">
        <v>148</v>
      </c>
      <c r="AU989" s="19" t="s">
        <v>92</v>
      </c>
    </row>
    <row r="990" s="2" customFormat="1">
      <c r="A990" s="41"/>
      <c r="B990" s="42"/>
      <c r="C990" s="43"/>
      <c r="D990" s="230" t="s">
        <v>149</v>
      </c>
      <c r="E990" s="43"/>
      <c r="F990" s="235" t="s">
        <v>1588</v>
      </c>
      <c r="G990" s="43"/>
      <c r="H990" s="43"/>
      <c r="I990" s="232"/>
      <c r="J990" s="43"/>
      <c r="K990" s="43"/>
      <c r="L990" s="47"/>
      <c r="M990" s="233"/>
      <c r="N990" s="234"/>
      <c r="O990" s="87"/>
      <c r="P990" s="87"/>
      <c r="Q990" s="87"/>
      <c r="R990" s="87"/>
      <c r="S990" s="87"/>
      <c r="T990" s="88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T990" s="19" t="s">
        <v>149</v>
      </c>
      <c r="AU990" s="19" t="s">
        <v>92</v>
      </c>
    </row>
    <row r="991" s="13" customFormat="1">
      <c r="A991" s="13"/>
      <c r="B991" s="236"/>
      <c r="C991" s="237"/>
      <c r="D991" s="230" t="s">
        <v>151</v>
      </c>
      <c r="E991" s="238" t="s">
        <v>80</v>
      </c>
      <c r="F991" s="239" t="s">
        <v>1569</v>
      </c>
      <c r="G991" s="237"/>
      <c r="H991" s="240">
        <v>2.8919999999999999</v>
      </c>
      <c r="I991" s="241"/>
      <c r="J991" s="237"/>
      <c r="K991" s="237"/>
      <c r="L991" s="242"/>
      <c r="M991" s="243"/>
      <c r="N991" s="244"/>
      <c r="O991" s="244"/>
      <c r="P991" s="244"/>
      <c r="Q991" s="244"/>
      <c r="R991" s="244"/>
      <c r="S991" s="244"/>
      <c r="T991" s="245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6" t="s">
        <v>151</v>
      </c>
      <c r="AU991" s="246" t="s">
        <v>92</v>
      </c>
      <c r="AV991" s="13" t="s">
        <v>92</v>
      </c>
      <c r="AW991" s="13" t="s">
        <v>42</v>
      </c>
      <c r="AX991" s="13" t="s">
        <v>82</v>
      </c>
      <c r="AY991" s="246" t="s">
        <v>139</v>
      </c>
    </row>
    <row r="992" s="14" customFormat="1">
      <c r="A992" s="14"/>
      <c r="B992" s="247"/>
      <c r="C992" s="248"/>
      <c r="D992" s="230" t="s">
        <v>151</v>
      </c>
      <c r="E992" s="249" t="s">
        <v>80</v>
      </c>
      <c r="F992" s="250" t="s">
        <v>152</v>
      </c>
      <c r="G992" s="248"/>
      <c r="H992" s="251">
        <v>2.8919999999999999</v>
      </c>
      <c r="I992" s="252"/>
      <c r="J992" s="248"/>
      <c r="K992" s="248"/>
      <c r="L992" s="253"/>
      <c r="M992" s="254"/>
      <c r="N992" s="255"/>
      <c r="O992" s="255"/>
      <c r="P992" s="255"/>
      <c r="Q992" s="255"/>
      <c r="R992" s="255"/>
      <c r="S992" s="255"/>
      <c r="T992" s="256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7" t="s">
        <v>151</v>
      </c>
      <c r="AU992" s="257" t="s">
        <v>92</v>
      </c>
      <c r="AV992" s="14" t="s">
        <v>153</v>
      </c>
      <c r="AW992" s="14" t="s">
        <v>42</v>
      </c>
      <c r="AX992" s="14" t="s">
        <v>90</v>
      </c>
      <c r="AY992" s="257" t="s">
        <v>139</v>
      </c>
    </row>
    <row r="993" s="13" customFormat="1">
      <c r="A993" s="13"/>
      <c r="B993" s="236"/>
      <c r="C993" s="237"/>
      <c r="D993" s="230" t="s">
        <v>151</v>
      </c>
      <c r="E993" s="237"/>
      <c r="F993" s="239" t="s">
        <v>1589</v>
      </c>
      <c r="G993" s="237"/>
      <c r="H993" s="240">
        <v>54.948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6" t="s">
        <v>151</v>
      </c>
      <c r="AU993" s="246" t="s">
        <v>92</v>
      </c>
      <c r="AV993" s="13" t="s">
        <v>92</v>
      </c>
      <c r="AW993" s="13" t="s">
        <v>4</v>
      </c>
      <c r="AX993" s="13" t="s">
        <v>90</v>
      </c>
      <c r="AY993" s="246" t="s">
        <v>139</v>
      </c>
    </row>
    <row r="994" s="2" customFormat="1" ht="14.4" customHeight="1">
      <c r="A994" s="41"/>
      <c r="B994" s="42"/>
      <c r="C994" s="217" t="s">
        <v>1590</v>
      </c>
      <c r="D994" s="217" t="s">
        <v>142</v>
      </c>
      <c r="E994" s="218" t="s">
        <v>685</v>
      </c>
      <c r="F994" s="219" t="s">
        <v>621</v>
      </c>
      <c r="G994" s="220" t="s">
        <v>380</v>
      </c>
      <c r="H994" s="221">
        <v>3.5910000000000002</v>
      </c>
      <c r="I994" s="222"/>
      <c r="J994" s="223">
        <f>ROUND(I994*H994,2)</f>
        <v>0</v>
      </c>
      <c r="K994" s="219" t="s">
        <v>145</v>
      </c>
      <c r="L994" s="47"/>
      <c r="M994" s="224" t="s">
        <v>80</v>
      </c>
      <c r="N994" s="225" t="s">
        <v>52</v>
      </c>
      <c r="O994" s="87"/>
      <c r="P994" s="226">
        <f>O994*H994</f>
        <v>0</v>
      </c>
      <c r="Q994" s="226">
        <v>0</v>
      </c>
      <c r="R994" s="226">
        <f>Q994*H994</f>
        <v>0</v>
      </c>
      <c r="S994" s="226">
        <v>0</v>
      </c>
      <c r="T994" s="227">
        <f>S994*H994</f>
        <v>0</v>
      </c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R994" s="228" t="s">
        <v>153</v>
      </c>
      <c r="AT994" s="228" t="s">
        <v>142</v>
      </c>
      <c r="AU994" s="228" t="s">
        <v>92</v>
      </c>
      <c r="AY994" s="19" t="s">
        <v>139</v>
      </c>
      <c r="BE994" s="229">
        <f>IF(N994="základní",J994,0)</f>
        <v>0</v>
      </c>
      <c r="BF994" s="229">
        <f>IF(N994="snížená",J994,0)</f>
        <v>0</v>
      </c>
      <c r="BG994" s="229">
        <f>IF(N994="zákl. přenesená",J994,0)</f>
        <v>0</v>
      </c>
      <c r="BH994" s="229">
        <f>IF(N994="sníž. přenesená",J994,0)</f>
        <v>0</v>
      </c>
      <c r="BI994" s="229">
        <f>IF(N994="nulová",J994,0)</f>
        <v>0</v>
      </c>
      <c r="BJ994" s="19" t="s">
        <v>90</v>
      </c>
      <c r="BK994" s="229">
        <f>ROUND(I994*H994,2)</f>
        <v>0</v>
      </c>
      <c r="BL994" s="19" t="s">
        <v>153</v>
      </c>
      <c r="BM994" s="228" t="s">
        <v>1591</v>
      </c>
    </row>
    <row r="995" s="2" customFormat="1">
      <c r="A995" s="41"/>
      <c r="B995" s="42"/>
      <c r="C995" s="43"/>
      <c r="D995" s="230" t="s">
        <v>148</v>
      </c>
      <c r="E995" s="43"/>
      <c r="F995" s="231" t="s">
        <v>687</v>
      </c>
      <c r="G995" s="43"/>
      <c r="H995" s="43"/>
      <c r="I995" s="232"/>
      <c r="J995" s="43"/>
      <c r="K995" s="43"/>
      <c r="L995" s="47"/>
      <c r="M995" s="233"/>
      <c r="N995" s="234"/>
      <c r="O995" s="87"/>
      <c r="P995" s="87"/>
      <c r="Q995" s="87"/>
      <c r="R995" s="87"/>
      <c r="S995" s="87"/>
      <c r="T995" s="88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T995" s="19" t="s">
        <v>148</v>
      </c>
      <c r="AU995" s="19" t="s">
        <v>92</v>
      </c>
    </row>
    <row r="996" s="2" customFormat="1">
      <c r="A996" s="41"/>
      <c r="B996" s="42"/>
      <c r="C996" s="43"/>
      <c r="D996" s="230" t="s">
        <v>149</v>
      </c>
      <c r="E996" s="43"/>
      <c r="F996" s="235" t="s">
        <v>1592</v>
      </c>
      <c r="G996" s="43"/>
      <c r="H996" s="43"/>
      <c r="I996" s="232"/>
      <c r="J996" s="43"/>
      <c r="K996" s="43"/>
      <c r="L996" s="47"/>
      <c r="M996" s="233"/>
      <c r="N996" s="234"/>
      <c r="O996" s="87"/>
      <c r="P996" s="87"/>
      <c r="Q996" s="87"/>
      <c r="R996" s="87"/>
      <c r="S996" s="87"/>
      <c r="T996" s="88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T996" s="19" t="s">
        <v>149</v>
      </c>
      <c r="AU996" s="19" t="s">
        <v>92</v>
      </c>
    </row>
    <row r="997" s="13" customFormat="1">
      <c r="A997" s="13"/>
      <c r="B997" s="236"/>
      <c r="C997" s="237"/>
      <c r="D997" s="230" t="s">
        <v>151</v>
      </c>
      <c r="E997" s="238" t="s">
        <v>80</v>
      </c>
      <c r="F997" s="239" t="s">
        <v>1573</v>
      </c>
      <c r="G997" s="237"/>
      <c r="H997" s="240">
        <v>0.189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6" t="s">
        <v>151</v>
      </c>
      <c r="AU997" s="246" t="s">
        <v>92</v>
      </c>
      <c r="AV997" s="13" t="s">
        <v>92</v>
      </c>
      <c r="AW997" s="13" t="s">
        <v>42</v>
      </c>
      <c r="AX997" s="13" t="s">
        <v>82</v>
      </c>
      <c r="AY997" s="246" t="s">
        <v>139</v>
      </c>
    </row>
    <row r="998" s="14" customFormat="1">
      <c r="A998" s="14"/>
      <c r="B998" s="247"/>
      <c r="C998" s="248"/>
      <c r="D998" s="230" t="s">
        <v>151</v>
      </c>
      <c r="E998" s="249" t="s">
        <v>80</v>
      </c>
      <c r="F998" s="250" t="s">
        <v>152</v>
      </c>
      <c r="G998" s="248"/>
      <c r="H998" s="251">
        <v>0.189</v>
      </c>
      <c r="I998" s="252"/>
      <c r="J998" s="248"/>
      <c r="K998" s="248"/>
      <c r="L998" s="253"/>
      <c r="M998" s="254"/>
      <c r="N998" s="255"/>
      <c r="O998" s="255"/>
      <c r="P998" s="255"/>
      <c r="Q998" s="255"/>
      <c r="R998" s="255"/>
      <c r="S998" s="255"/>
      <c r="T998" s="256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7" t="s">
        <v>151</v>
      </c>
      <c r="AU998" s="257" t="s">
        <v>92</v>
      </c>
      <c r="AV998" s="14" t="s">
        <v>153</v>
      </c>
      <c r="AW998" s="14" t="s">
        <v>42</v>
      </c>
      <c r="AX998" s="14" t="s">
        <v>90</v>
      </c>
      <c r="AY998" s="257" t="s">
        <v>139</v>
      </c>
    </row>
    <row r="999" s="13" customFormat="1">
      <c r="A999" s="13"/>
      <c r="B999" s="236"/>
      <c r="C999" s="237"/>
      <c r="D999" s="230" t="s">
        <v>151</v>
      </c>
      <c r="E999" s="237"/>
      <c r="F999" s="239" t="s">
        <v>1593</v>
      </c>
      <c r="G999" s="237"/>
      <c r="H999" s="240">
        <v>3.5910000000000002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6" t="s">
        <v>151</v>
      </c>
      <c r="AU999" s="246" t="s">
        <v>92</v>
      </c>
      <c r="AV999" s="13" t="s">
        <v>92</v>
      </c>
      <c r="AW999" s="13" t="s">
        <v>4</v>
      </c>
      <c r="AX999" s="13" t="s">
        <v>90</v>
      </c>
      <c r="AY999" s="246" t="s">
        <v>139</v>
      </c>
    </row>
    <row r="1000" s="2" customFormat="1" ht="14.4" customHeight="1">
      <c r="A1000" s="41"/>
      <c r="B1000" s="42"/>
      <c r="C1000" s="217" t="s">
        <v>1594</v>
      </c>
      <c r="D1000" s="217" t="s">
        <v>142</v>
      </c>
      <c r="E1000" s="218" t="s">
        <v>685</v>
      </c>
      <c r="F1000" s="219" t="s">
        <v>621</v>
      </c>
      <c r="G1000" s="220" t="s">
        <v>380</v>
      </c>
      <c r="H1000" s="221">
        <v>30.59</v>
      </c>
      <c r="I1000" s="222"/>
      <c r="J1000" s="223">
        <f>ROUND(I1000*H1000,2)</f>
        <v>0</v>
      </c>
      <c r="K1000" s="219" t="s">
        <v>145</v>
      </c>
      <c r="L1000" s="47"/>
      <c r="M1000" s="224" t="s">
        <v>80</v>
      </c>
      <c r="N1000" s="225" t="s">
        <v>52</v>
      </c>
      <c r="O1000" s="87"/>
      <c r="P1000" s="226">
        <f>O1000*H1000</f>
        <v>0</v>
      </c>
      <c r="Q1000" s="226">
        <v>0</v>
      </c>
      <c r="R1000" s="226">
        <f>Q1000*H1000</f>
        <v>0</v>
      </c>
      <c r="S1000" s="226">
        <v>0</v>
      </c>
      <c r="T1000" s="227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28" t="s">
        <v>153</v>
      </c>
      <c r="AT1000" s="228" t="s">
        <v>142</v>
      </c>
      <c r="AU1000" s="228" t="s">
        <v>92</v>
      </c>
      <c r="AY1000" s="19" t="s">
        <v>139</v>
      </c>
      <c r="BE1000" s="229">
        <f>IF(N1000="základní",J1000,0)</f>
        <v>0</v>
      </c>
      <c r="BF1000" s="229">
        <f>IF(N1000="snížená",J1000,0)</f>
        <v>0</v>
      </c>
      <c r="BG1000" s="229">
        <f>IF(N1000="zákl. přenesená",J1000,0)</f>
        <v>0</v>
      </c>
      <c r="BH1000" s="229">
        <f>IF(N1000="sníž. přenesená",J1000,0)</f>
        <v>0</v>
      </c>
      <c r="BI1000" s="229">
        <f>IF(N1000="nulová",J1000,0)</f>
        <v>0</v>
      </c>
      <c r="BJ1000" s="19" t="s">
        <v>90</v>
      </c>
      <c r="BK1000" s="229">
        <f>ROUND(I1000*H1000,2)</f>
        <v>0</v>
      </c>
      <c r="BL1000" s="19" t="s">
        <v>153</v>
      </c>
      <c r="BM1000" s="228" t="s">
        <v>1595</v>
      </c>
    </row>
    <row r="1001" s="2" customFormat="1">
      <c r="A1001" s="41"/>
      <c r="B1001" s="42"/>
      <c r="C1001" s="43"/>
      <c r="D1001" s="230" t="s">
        <v>148</v>
      </c>
      <c r="E1001" s="43"/>
      <c r="F1001" s="231" t="s">
        <v>687</v>
      </c>
      <c r="G1001" s="43"/>
      <c r="H1001" s="43"/>
      <c r="I1001" s="232"/>
      <c r="J1001" s="43"/>
      <c r="K1001" s="43"/>
      <c r="L1001" s="47"/>
      <c r="M1001" s="233"/>
      <c r="N1001" s="234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19" t="s">
        <v>148</v>
      </c>
      <c r="AU1001" s="19" t="s">
        <v>92</v>
      </c>
    </row>
    <row r="1002" s="2" customFormat="1">
      <c r="A1002" s="41"/>
      <c r="B1002" s="42"/>
      <c r="C1002" s="43"/>
      <c r="D1002" s="230" t="s">
        <v>149</v>
      </c>
      <c r="E1002" s="43"/>
      <c r="F1002" s="235" t="s">
        <v>1596</v>
      </c>
      <c r="G1002" s="43"/>
      <c r="H1002" s="43"/>
      <c r="I1002" s="232"/>
      <c r="J1002" s="43"/>
      <c r="K1002" s="43"/>
      <c r="L1002" s="47"/>
      <c r="M1002" s="233"/>
      <c r="N1002" s="234"/>
      <c r="O1002" s="87"/>
      <c r="P1002" s="87"/>
      <c r="Q1002" s="87"/>
      <c r="R1002" s="87"/>
      <c r="S1002" s="87"/>
      <c r="T1002" s="88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T1002" s="19" t="s">
        <v>149</v>
      </c>
      <c r="AU1002" s="19" t="s">
        <v>92</v>
      </c>
    </row>
    <row r="1003" s="13" customFormat="1">
      <c r="A1003" s="13"/>
      <c r="B1003" s="236"/>
      <c r="C1003" s="237"/>
      <c r="D1003" s="230" t="s">
        <v>151</v>
      </c>
      <c r="E1003" s="238" t="s">
        <v>80</v>
      </c>
      <c r="F1003" s="239" t="s">
        <v>1577</v>
      </c>
      <c r="G1003" s="237"/>
      <c r="H1003" s="240">
        <v>1.6100000000000001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6" t="s">
        <v>151</v>
      </c>
      <c r="AU1003" s="246" t="s">
        <v>92</v>
      </c>
      <c r="AV1003" s="13" t="s">
        <v>92</v>
      </c>
      <c r="AW1003" s="13" t="s">
        <v>42</v>
      </c>
      <c r="AX1003" s="13" t="s">
        <v>82</v>
      </c>
      <c r="AY1003" s="246" t="s">
        <v>139</v>
      </c>
    </row>
    <row r="1004" s="14" customFormat="1">
      <c r="A1004" s="14"/>
      <c r="B1004" s="247"/>
      <c r="C1004" s="248"/>
      <c r="D1004" s="230" t="s">
        <v>151</v>
      </c>
      <c r="E1004" s="249" t="s">
        <v>80</v>
      </c>
      <c r="F1004" s="250" t="s">
        <v>152</v>
      </c>
      <c r="G1004" s="248"/>
      <c r="H1004" s="251">
        <v>1.6100000000000001</v>
      </c>
      <c r="I1004" s="252"/>
      <c r="J1004" s="248"/>
      <c r="K1004" s="248"/>
      <c r="L1004" s="253"/>
      <c r="M1004" s="254"/>
      <c r="N1004" s="255"/>
      <c r="O1004" s="255"/>
      <c r="P1004" s="255"/>
      <c r="Q1004" s="255"/>
      <c r="R1004" s="255"/>
      <c r="S1004" s="255"/>
      <c r="T1004" s="256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7" t="s">
        <v>151</v>
      </c>
      <c r="AU1004" s="257" t="s">
        <v>92</v>
      </c>
      <c r="AV1004" s="14" t="s">
        <v>153</v>
      </c>
      <c r="AW1004" s="14" t="s">
        <v>42</v>
      </c>
      <c r="AX1004" s="14" t="s">
        <v>90</v>
      </c>
      <c r="AY1004" s="257" t="s">
        <v>139</v>
      </c>
    </row>
    <row r="1005" s="13" customFormat="1">
      <c r="A1005" s="13"/>
      <c r="B1005" s="236"/>
      <c r="C1005" s="237"/>
      <c r="D1005" s="230" t="s">
        <v>151</v>
      </c>
      <c r="E1005" s="237"/>
      <c r="F1005" s="239" t="s">
        <v>1597</v>
      </c>
      <c r="G1005" s="237"/>
      <c r="H1005" s="240">
        <v>30.59</v>
      </c>
      <c r="I1005" s="241"/>
      <c r="J1005" s="237"/>
      <c r="K1005" s="237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6" t="s">
        <v>151</v>
      </c>
      <c r="AU1005" s="246" t="s">
        <v>92</v>
      </c>
      <c r="AV1005" s="13" t="s">
        <v>92</v>
      </c>
      <c r="AW1005" s="13" t="s">
        <v>4</v>
      </c>
      <c r="AX1005" s="13" t="s">
        <v>90</v>
      </c>
      <c r="AY1005" s="246" t="s">
        <v>139</v>
      </c>
    </row>
    <row r="1006" s="2" customFormat="1" ht="14.4" customHeight="1">
      <c r="A1006" s="41"/>
      <c r="B1006" s="42"/>
      <c r="C1006" s="217" t="s">
        <v>1598</v>
      </c>
      <c r="D1006" s="217" t="s">
        <v>142</v>
      </c>
      <c r="E1006" s="218" t="s">
        <v>685</v>
      </c>
      <c r="F1006" s="219" t="s">
        <v>621</v>
      </c>
      <c r="G1006" s="220" t="s">
        <v>380</v>
      </c>
      <c r="H1006" s="221">
        <v>4.1040000000000001</v>
      </c>
      <c r="I1006" s="222"/>
      <c r="J1006" s="223">
        <f>ROUND(I1006*H1006,2)</f>
        <v>0</v>
      </c>
      <c r="K1006" s="219" t="s">
        <v>145</v>
      </c>
      <c r="L1006" s="47"/>
      <c r="M1006" s="224" t="s">
        <v>80</v>
      </c>
      <c r="N1006" s="225" t="s">
        <v>52</v>
      </c>
      <c r="O1006" s="87"/>
      <c r="P1006" s="226">
        <f>O1006*H1006</f>
        <v>0</v>
      </c>
      <c r="Q1006" s="226">
        <v>0</v>
      </c>
      <c r="R1006" s="226">
        <f>Q1006*H1006</f>
        <v>0</v>
      </c>
      <c r="S1006" s="226">
        <v>0</v>
      </c>
      <c r="T1006" s="227">
        <f>S1006*H1006</f>
        <v>0</v>
      </c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R1006" s="228" t="s">
        <v>153</v>
      </c>
      <c r="AT1006" s="228" t="s">
        <v>142</v>
      </c>
      <c r="AU1006" s="228" t="s">
        <v>92</v>
      </c>
      <c r="AY1006" s="19" t="s">
        <v>139</v>
      </c>
      <c r="BE1006" s="229">
        <f>IF(N1006="základní",J1006,0)</f>
        <v>0</v>
      </c>
      <c r="BF1006" s="229">
        <f>IF(N1006="snížená",J1006,0)</f>
        <v>0</v>
      </c>
      <c r="BG1006" s="229">
        <f>IF(N1006="zákl. přenesená",J1006,0)</f>
        <v>0</v>
      </c>
      <c r="BH1006" s="229">
        <f>IF(N1006="sníž. přenesená",J1006,0)</f>
        <v>0</v>
      </c>
      <c r="BI1006" s="229">
        <f>IF(N1006="nulová",J1006,0)</f>
        <v>0</v>
      </c>
      <c r="BJ1006" s="19" t="s">
        <v>90</v>
      </c>
      <c r="BK1006" s="229">
        <f>ROUND(I1006*H1006,2)</f>
        <v>0</v>
      </c>
      <c r="BL1006" s="19" t="s">
        <v>153</v>
      </c>
      <c r="BM1006" s="228" t="s">
        <v>1599</v>
      </c>
    </row>
    <row r="1007" s="2" customFormat="1">
      <c r="A1007" s="41"/>
      <c r="B1007" s="42"/>
      <c r="C1007" s="43"/>
      <c r="D1007" s="230" t="s">
        <v>148</v>
      </c>
      <c r="E1007" s="43"/>
      <c r="F1007" s="231" t="s">
        <v>687</v>
      </c>
      <c r="G1007" s="43"/>
      <c r="H1007" s="43"/>
      <c r="I1007" s="232"/>
      <c r="J1007" s="43"/>
      <c r="K1007" s="43"/>
      <c r="L1007" s="47"/>
      <c r="M1007" s="233"/>
      <c r="N1007" s="234"/>
      <c r="O1007" s="87"/>
      <c r="P1007" s="87"/>
      <c r="Q1007" s="87"/>
      <c r="R1007" s="87"/>
      <c r="S1007" s="87"/>
      <c r="T1007" s="88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T1007" s="19" t="s">
        <v>148</v>
      </c>
      <c r="AU1007" s="19" t="s">
        <v>92</v>
      </c>
    </row>
    <row r="1008" s="2" customFormat="1">
      <c r="A1008" s="41"/>
      <c r="B1008" s="42"/>
      <c r="C1008" s="43"/>
      <c r="D1008" s="230" t="s">
        <v>149</v>
      </c>
      <c r="E1008" s="43"/>
      <c r="F1008" s="235" t="s">
        <v>1600</v>
      </c>
      <c r="G1008" s="43"/>
      <c r="H1008" s="43"/>
      <c r="I1008" s="232"/>
      <c r="J1008" s="43"/>
      <c r="K1008" s="43"/>
      <c r="L1008" s="47"/>
      <c r="M1008" s="233"/>
      <c r="N1008" s="234"/>
      <c r="O1008" s="87"/>
      <c r="P1008" s="87"/>
      <c r="Q1008" s="87"/>
      <c r="R1008" s="87"/>
      <c r="S1008" s="87"/>
      <c r="T1008" s="88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T1008" s="19" t="s">
        <v>149</v>
      </c>
      <c r="AU1008" s="19" t="s">
        <v>92</v>
      </c>
    </row>
    <row r="1009" s="13" customFormat="1">
      <c r="A1009" s="13"/>
      <c r="B1009" s="236"/>
      <c r="C1009" s="237"/>
      <c r="D1009" s="230" t="s">
        <v>151</v>
      </c>
      <c r="E1009" s="238" t="s">
        <v>80</v>
      </c>
      <c r="F1009" s="239" t="s">
        <v>1581</v>
      </c>
      <c r="G1009" s="237"/>
      <c r="H1009" s="240">
        <v>0.216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6" t="s">
        <v>151</v>
      </c>
      <c r="AU1009" s="246" t="s">
        <v>92</v>
      </c>
      <c r="AV1009" s="13" t="s">
        <v>92</v>
      </c>
      <c r="AW1009" s="13" t="s">
        <v>42</v>
      </c>
      <c r="AX1009" s="13" t="s">
        <v>82</v>
      </c>
      <c r="AY1009" s="246" t="s">
        <v>139</v>
      </c>
    </row>
    <row r="1010" s="14" customFormat="1">
      <c r="A1010" s="14"/>
      <c r="B1010" s="247"/>
      <c r="C1010" s="248"/>
      <c r="D1010" s="230" t="s">
        <v>151</v>
      </c>
      <c r="E1010" s="249" t="s">
        <v>80</v>
      </c>
      <c r="F1010" s="250" t="s">
        <v>152</v>
      </c>
      <c r="G1010" s="248"/>
      <c r="H1010" s="251">
        <v>0.216</v>
      </c>
      <c r="I1010" s="252"/>
      <c r="J1010" s="248"/>
      <c r="K1010" s="248"/>
      <c r="L1010" s="253"/>
      <c r="M1010" s="254"/>
      <c r="N1010" s="255"/>
      <c r="O1010" s="255"/>
      <c r="P1010" s="255"/>
      <c r="Q1010" s="255"/>
      <c r="R1010" s="255"/>
      <c r="S1010" s="255"/>
      <c r="T1010" s="25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7" t="s">
        <v>151</v>
      </c>
      <c r="AU1010" s="257" t="s">
        <v>92</v>
      </c>
      <c r="AV1010" s="14" t="s">
        <v>153</v>
      </c>
      <c r="AW1010" s="14" t="s">
        <v>42</v>
      </c>
      <c r="AX1010" s="14" t="s">
        <v>90</v>
      </c>
      <c r="AY1010" s="257" t="s">
        <v>139</v>
      </c>
    </row>
    <row r="1011" s="13" customFormat="1">
      <c r="A1011" s="13"/>
      <c r="B1011" s="236"/>
      <c r="C1011" s="237"/>
      <c r="D1011" s="230" t="s">
        <v>151</v>
      </c>
      <c r="E1011" s="237"/>
      <c r="F1011" s="239" t="s">
        <v>1601</v>
      </c>
      <c r="G1011" s="237"/>
      <c r="H1011" s="240">
        <v>4.1040000000000001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6" t="s">
        <v>151</v>
      </c>
      <c r="AU1011" s="246" t="s">
        <v>92</v>
      </c>
      <c r="AV1011" s="13" t="s">
        <v>92</v>
      </c>
      <c r="AW1011" s="13" t="s">
        <v>4</v>
      </c>
      <c r="AX1011" s="13" t="s">
        <v>90</v>
      </c>
      <c r="AY1011" s="246" t="s">
        <v>139</v>
      </c>
    </row>
    <row r="1012" s="2" customFormat="1" ht="14.4" customHeight="1">
      <c r="A1012" s="41"/>
      <c r="B1012" s="42"/>
      <c r="C1012" s="217" t="s">
        <v>1602</v>
      </c>
      <c r="D1012" s="217" t="s">
        <v>142</v>
      </c>
      <c r="E1012" s="218" t="s">
        <v>685</v>
      </c>
      <c r="F1012" s="219" t="s">
        <v>621</v>
      </c>
      <c r="G1012" s="220" t="s">
        <v>380</v>
      </c>
      <c r="H1012" s="221">
        <v>441.86399999999998</v>
      </c>
      <c r="I1012" s="222"/>
      <c r="J1012" s="223">
        <f>ROUND(I1012*H1012,2)</f>
        <v>0</v>
      </c>
      <c r="K1012" s="219" t="s">
        <v>145</v>
      </c>
      <c r="L1012" s="47"/>
      <c r="M1012" s="224" t="s">
        <v>80</v>
      </c>
      <c r="N1012" s="225" t="s">
        <v>52</v>
      </c>
      <c r="O1012" s="87"/>
      <c r="P1012" s="226">
        <f>O1012*H1012</f>
        <v>0</v>
      </c>
      <c r="Q1012" s="226">
        <v>0</v>
      </c>
      <c r="R1012" s="226">
        <f>Q1012*H1012</f>
        <v>0</v>
      </c>
      <c r="S1012" s="226">
        <v>0</v>
      </c>
      <c r="T1012" s="227">
        <f>S1012*H1012</f>
        <v>0</v>
      </c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R1012" s="228" t="s">
        <v>153</v>
      </c>
      <c r="AT1012" s="228" t="s">
        <v>142</v>
      </c>
      <c r="AU1012" s="228" t="s">
        <v>92</v>
      </c>
      <c r="AY1012" s="19" t="s">
        <v>139</v>
      </c>
      <c r="BE1012" s="229">
        <f>IF(N1012="základní",J1012,0)</f>
        <v>0</v>
      </c>
      <c r="BF1012" s="229">
        <f>IF(N1012="snížená",J1012,0)</f>
        <v>0</v>
      </c>
      <c r="BG1012" s="229">
        <f>IF(N1012="zákl. přenesená",J1012,0)</f>
        <v>0</v>
      </c>
      <c r="BH1012" s="229">
        <f>IF(N1012="sníž. přenesená",J1012,0)</f>
        <v>0</v>
      </c>
      <c r="BI1012" s="229">
        <f>IF(N1012="nulová",J1012,0)</f>
        <v>0</v>
      </c>
      <c r="BJ1012" s="19" t="s">
        <v>90</v>
      </c>
      <c r="BK1012" s="229">
        <f>ROUND(I1012*H1012,2)</f>
        <v>0</v>
      </c>
      <c r="BL1012" s="19" t="s">
        <v>153</v>
      </c>
      <c r="BM1012" s="228" t="s">
        <v>1603</v>
      </c>
    </row>
    <row r="1013" s="2" customFormat="1">
      <c r="A1013" s="41"/>
      <c r="B1013" s="42"/>
      <c r="C1013" s="43"/>
      <c r="D1013" s="230" t="s">
        <v>148</v>
      </c>
      <c r="E1013" s="43"/>
      <c r="F1013" s="231" t="s">
        <v>687</v>
      </c>
      <c r="G1013" s="43"/>
      <c r="H1013" s="43"/>
      <c r="I1013" s="232"/>
      <c r="J1013" s="43"/>
      <c r="K1013" s="43"/>
      <c r="L1013" s="47"/>
      <c r="M1013" s="233"/>
      <c r="N1013" s="234"/>
      <c r="O1013" s="87"/>
      <c r="P1013" s="87"/>
      <c r="Q1013" s="87"/>
      <c r="R1013" s="87"/>
      <c r="S1013" s="87"/>
      <c r="T1013" s="88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T1013" s="19" t="s">
        <v>148</v>
      </c>
      <c r="AU1013" s="19" t="s">
        <v>92</v>
      </c>
    </row>
    <row r="1014" s="2" customFormat="1">
      <c r="A1014" s="41"/>
      <c r="B1014" s="42"/>
      <c r="C1014" s="43"/>
      <c r="D1014" s="230" t="s">
        <v>149</v>
      </c>
      <c r="E1014" s="43"/>
      <c r="F1014" s="235" t="s">
        <v>1604</v>
      </c>
      <c r="G1014" s="43"/>
      <c r="H1014" s="43"/>
      <c r="I1014" s="232"/>
      <c r="J1014" s="43"/>
      <c r="K1014" s="43"/>
      <c r="L1014" s="47"/>
      <c r="M1014" s="233"/>
      <c r="N1014" s="234"/>
      <c r="O1014" s="87"/>
      <c r="P1014" s="87"/>
      <c r="Q1014" s="87"/>
      <c r="R1014" s="87"/>
      <c r="S1014" s="87"/>
      <c r="T1014" s="88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T1014" s="19" t="s">
        <v>149</v>
      </c>
      <c r="AU1014" s="19" t="s">
        <v>92</v>
      </c>
    </row>
    <row r="1015" s="13" customFormat="1">
      <c r="A1015" s="13"/>
      <c r="B1015" s="236"/>
      <c r="C1015" s="237"/>
      <c r="D1015" s="230" t="s">
        <v>151</v>
      </c>
      <c r="E1015" s="238" t="s">
        <v>80</v>
      </c>
      <c r="F1015" s="239" t="s">
        <v>1585</v>
      </c>
      <c r="G1015" s="237"/>
      <c r="H1015" s="240">
        <v>23.256</v>
      </c>
      <c r="I1015" s="241"/>
      <c r="J1015" s="237"/>
      <c r="K1015" s="237"/>
      <c r="L1015" s="242"/>
      <c r="M1015" s="243"/>
      <c r="N1015" s="244"/>
      <c r="O1015" s="244"/>
      <c r="P1015" s="244"/>
      <c r="Q1015" s="244"/>
      <c r="R1015" s="244"/>
      <c r="S1015" s="244"/>
      <c r="T1015" s="245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6" t="s">
        <v>151</v>
      </c>
      <c r="AU1015" s="246" t="s">
        <v>92</v>
      </c>
      <c r="AV1015" s="13" t="s">
        <v>92</v>
      </c>
      <c r="AW1015" s="13" t="s">
        <v>42</v>
      </c>
      <c r="AX1015" s="13" t="s">
        <v>82</v>
      </c>
      <c r="AY1015" s="246" t="s">
        <v>139</v>
      </c>
    </row>
    <row r="1016" s="14" customFormat="1">
      <c r="A1016" s="14"/>
      <c r="B1016" s="247"/>
      <c r="C1016" s="248"/>
      <c r="D1016" s="230" t="s">
        <v>151</v>
      </c>
      <c r="E1016" s="249" t="s">
        <v>80</v>
      </c>
      <c r="F1016" s="250" t="s">
        <v>152</v>
      </c>
      <c r="G1016" s="248"/>
      <c r="H1016" s="251">
        <v>23.256</v>
      </c>
      <c r="I1016" s="252"/>
      <c r="J1016" s="248"/>
      <c r="K1016" s="248"/>
      <c r="L1016" s="253"/>
      <c r="M1016" s="254"/>
      <c r="N1016" s="255"/>
      <c r="O1016" s="255"/>
      <c r="P1016" s="255"/>
      <c r="Q1016" s="255"/>
      <c r="R1016" s="255"/>
      <c r="S1016" s="255"/>
      <c r="T1016" s="256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7" t="s">
        <v>151</v>
      </c>
      <c r="AU1016" s="257" t="s">
        <v>92</v>
      </c>
      <c r="AV1016" s="14" t="s">
        <v>153</v>
      </c>
      <c r="AW1016" s="14" t="s">
        <v>42</v>
      </c>
      <c r="AX1016" s="14" t="s">
        <v>90</v>
      </c>
      <c r="AY1016" s="257" t="s">
        <v>139</v>
      </c>
    </row>
    <row r="1017" s="13" customFormat="1">
      <c r="A1017" s="13"/>
      <c r="B1017" s="236"/>
      <c r="C1017" s="237"/>
      <c r="D1017" s="230" t="s">
        <v>151</v>
      </c>
      <c r="E1017" s="237"/>
      <c r="F1017" s="239" t="s">
        <v>1605</v>
      </c>
      <c r="G1017" s="237"/>
      <c r="H1017" s="240">
        <v>441.86399999999998</v>
      </c>
      <c r="I1017" s="241"/>
      <c r="J1017" s="237"/>
      <c r="K1017" s="237"/>
      <c r="L1017" s="242"/>
      <c r="M1017" s="243"/>
      <c r="N1017" s="244"/>
      <c r="O1017" s="244"/>
      <c r="P1017" s="244"/>
      <c r="Q1017" s="244"/>
      <c r="R1017" s="244"/>
      <c r="S1017" s="244"/>
      <c r="T1017" s="24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6" t="s">
        <v>151</v>
      </c>
      <c r="AU1017" s="246" t="s">
        <v>92</v>
      </c>
      <c r="AV1017" s="13" t="s">
        <v>92</v>
      </c>
      <c r="AW1017" s="13" t="s">
        <v>4</v>
      </c>
      <c r="AX1017" s="13" t="s">
        <v>90</v>
      </c>
      <c r="AY1017" s="246" t="s">
        <v>139</v>
      </c>
    </row>
    <row r="1018" s="2" customFormat="1" ht="14.4" customHeight="1">
      <c r="A1018" s="41"/>
      <c r="B1018" s="42"/>
      <c r="C1018" s="217" t="s">
        <v>1606</v>
      </c>
      <c r="D1018" s="217" t="s">
        <v>142</v>
      </c>
      <c r="E1018" s="218" t="s">
        <v>1607</v>
      </c>
      <c r="F1018" s="219" t="s">
        <v>636</v>
      </c>
      <c r="G1018" s="220" t="s">
        <v>380</v>
      </c>
      <c r="H1018" s="221">
        <v>34.713000000000001</v>
      </c>
      <c r="I1018" s="222"/>
      <c r="J1018" s="223">
        <f>ROUND(I1018*H1018,2)</f>
        <v>0</v>
      </c>
      <c r="K1018" s="219" t="s">
        <v>145</v>
      </c>
      <c r="L1018" s="47"/>
      <c r="M1018" s="224" t="s">
        <v>80</v>
      </c>
      <c r="N1018" s="225" t="s">
        <v>52</v>
      </c>
      <c r="O1018" s="87"/>
      <c r="P1018" s="226">
        <f>O1018*H1018</f>
        <v>0</v>
      </c>
      <c r="Q1018" s="226">
        <v>0</v>
      </c>
      <c r="R1018" s="226">
        <f>Q1018*H1018</f>
        <v>0</v>
      </c>
      <c r="S1018" s="226">
        <v>0</v>
      </c>
      <c r="T1018" s="227">
        <f>S1018*H1018</f>
        <v>0</v>
      </c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R1018" s="228" t="s">
        <v>153</v>
      </c>
      <c r="AT1018" s="228" t="s">
        <v>142</v>
      </c>
      <c r="AU1018" s="228" t="s">
        <v>92</v>
      </c>
      <c r="AY1018" s="19" t="s">
        <v>139</v>
      </c>
      <c r="BE1018" s="229">
        <f>IF(N1018="základní",J1018,0)</f>
        <v>0</v>
      </c>
      <c r="BF1018" s="229">
        <f>IF(N1018="snížená",J1018,0)</f>
        <v>0</v>
      </c>
      <c r="BG1018" s="229">
        <f>IF(N1018="zákl. přenesená",J1018,0)</f>
        <v>0</v>
      </c>
      <c r="BH1018" s="229">
        <f>IF(N1018="sníž. přenesená",J1018,0)</f>
        <v>0</v>
      </c>
      <c r="BI1018" s="229">
        <f>IF(N1018="nulová",J1018,0)</f>
        <v>0</v>
      </c>
      <c r="BJ1018" s="19" t="s">
        <v>90</v>
      </c>
      <c r="BK1018" s="229">
        <f>ROUND(I1018*H1018,2)</f>
        <v>0</v>
      </c>
      <c r="BL1018" s="19" t="s">
        <v>153</v>
      </c>
      <c r="BM1018" s="228" t="s">
        <v>1608</v>
      </c>
    </row>
    <row r="1019" s="2" customFormat="1">
      <c r="A1019" s="41"/>
      <c r="B1019" s="42"/>
      <c r="C1019" s="43"/>
      <c r="D1019" s="230" t="s">
        <v>148</v>
      </c>
      <c r="E1019" s="43"/>
      <c r="F1019" s="231" t="s">
        <v>1609</v>
      </c>
      <c r="G1019" s="43"/>
      <c r="H1019" s="43"/>
      <c r="I1019" s="232"/>
      <c r="J1019" s="43"/>
      <c r="K1019" s="43"/>
      <c r="L1019" s="47"/>
      <c r="M1019" s="233"/>
      <c r="N1019" s="234"/>
      <c r="O1019" s="87"/>
      <c r="P1019" s="87"/>
      <c r="Q1019" s="87"/>
      <c r="R1019" s="87"/>
      <c r="S1019" s="87"/>
      <c r="T1019" s="88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T1019" s="19" t="s">
        <v>148</v>
      </c>
      <c r="AU1019" s="19" t="s">
        <v>92</v>
      </c>
    </row>
    <row r="1020" s="2" customFormat="1">
      <c r="A1020" s="41"/>
      <c r="B1020" s="42"/>
      <c r="C1020" s="43"/>
      <c r="D1020" s="230" t="s">
        <v>149</v>
      </c>
      <c r="E1020" s="43"/>
      <c r="F1020" s="235" t="s">
        <v>1610</v>
      </c>
      <c r="G1020" s="43"/>
      <c r="H1020" s="43"/>
      <c r="I1020" s="232"/>
      <c r="J1020" s="43"/>
      <c r="K1020" s="43"/>
      <c r="L1020" s="47"/>
      <c r="M1020" s="233"/>
      <c r="N1020" s="234"/>
      <c r="O1020" s="87"/>
      <c r="P1020" s="87"/>
      <c r="Q1020" s="87"/>
      <c r="R1020" s="87"/>
      <c r="S1020" s="87"/>
      <c r="T1020" s="88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T1020" s="19" t="s">
        <v>149</v>
      </c>
      <c r="AU1020" s="19" t="s">
        <v>92</v>
      </c>
    </row>
    <row r="1021" s="15" customFormat="1">
      <c r="A1021" s="15"/>
      <c r="B1021" s="261"/>
      <c r="C1021" s="262"/>
      <c r="D1021" s="230" t="s">
        <v>151</v>
      </c>
      <c r="E1021" s="263" t="s">
        <v>80</v>
      </c>
      <c r="F1021" s="264" t="s">
        <v>1488</v>
      </c>
      <c r="G1021" s="262"/>
      <c r="H1021" s="263" t="s">
        <v>80</v>
      </c>
      <c r="I1021" s="265"/>
      <c r="J1021" s="262"/>
      <c r="K1021" s="262"/>
      <c r="L1021" s="266"/>
      <c r="M1021" s="267"/>
      <c r="N1021" s="268"/>
      <c r="O1021" s="268"/>
      <c r="P1021" s="268"/>
      <c r="Q1021" s="268"/>
      <c r="R1021" s="268"/>
      <c r="S1021" s="268"/>
      <c r="T1021" s="269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70" t="s">
        <v>151</v>
      </c>
      <c r="AU1021" s="270" t="s">
        <v>92</v>
      </c>
      <c r="AV1021" s="15" t="s">
        <v>90</v>
      </c>
      <c r="AW1021" s="15" t="s">
        <v>42</v>
      </c>
      <c r="AX1021" s="15" t="s">
        <v>82</v>
      </c>
      <c r="AY1021" s="270" t="s">
        <v>139</v>
      </c>
    </row>
    <row r="1022" s="13" customFormat="1">
      <c r="A1022" s="13"/>
      <c r="B1022" s="236"/>
      <c r="C1022" s="237"/>
      <c r="D1022" s="230" t="s">
        <v>151</v>
      </c>
      <c r="E1022" s="238" t="s">
        <v>80</v>
      </c>
      <c r="F1022" s="239" t="s">
        <v>1489</v>
      </c>
      <c r="G1022" s="237"/>
      <c r="H1022" s="240">
        <v>1.8540000000000001</v>
      </c>
      <c r="I1022" s="241"/>
      <c r="J1022" s="237"/>
      <c r="K1022" s="237"/>
      <c r="L1022" s="242"/>
      <c r="M1022" s="243"/>
      <c r="N1022" s="244"/>
      <c r="O1022" s="244"/>
      <c r="P1022" s="244"/>
      <c r="Q1022" s="244"/>
      <c r="R1022" s="244"/>
      <c r="S1022" s="244"/>
      <c r="T1022" s="245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6" t="s">
        <v>151</v>
      </c>
      <c r="AU1022" s="246" t="s">
        <v>92</v>
      </c>
      <c r="AV1022" s="13" t="s">
        <v>92</v>
      </c>
      <c r="AW1022" s="13" t="s">
        <v>42</v>
      </c>
      <c r="AX1022" s="13" t="s">
        <v>82</v>
      </c>
      <c r="AY1022" s="246" t="s">
        <v>139</v>
      </c>
    </row>
    <row r="1023" s="15" customFormat="1">
      <c r="A1023" s="15"/>
      <c r="B1023" s="261"/>
      <c r="C1023" s="262"/>
      <c r="D1023" s="230" t="s">
        <v>151</v>
      </c>
      <c r="E1023" s="263" t="s">
        <v>80</v>
      </c>
      <c r="F1023" s="264" t="s">
        <v>1490</v>
      </c>
      <c r="G1023" s="262"/>
      <c r="H1023" s="263" t="s">
        <v>80</v>
      </c>
      <c r="I1023" s="265"/>
      <c r="J1023" s="262"/>
      <c r="K1023" s="262"/>
      <c r="L1023" s="266"/>
      <c r="M1023" s="267"/>
      <c r="N1023" s="268"/>
      <c r="O1023" s="268"/>
      <c r="P1023" s="268"/>
      <c r="Q1023" s="268"/>
      <c r="R1023" s="268"/>
      <c r="S1023" s="268"/>
      <c r="T1023" s="269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270" t="s">
        <v>151</v>
      </c>
      <c r="AU1023" s="270" t="s">
        <v>92</v>
      </c>
      <c r="AV1023" s="15" t="s">
        <v>90</v>
      </c>
      <c r="AW1023" s="15" t="s">
        <v>42</v>
      </c>
      <c r="AX1023" s="15" t="s">
        <v>82</v>
      </c>
      <c r="AY1023" s="270" t="s">
        <v>139</v>
      </c>
    </row>
    <row r="1024" s="13" customFormat="1">
      <c r="A1024" s="13"/>
      <c r="B1024" s="236"/>
      <c r="C1024" s="237"/>
      <c r="D1024" s="230" t="s">
        <v>151</v>
      </c>
      <c r="E1024" s="238" t="s">
        <v>80</v>
      </c>
      <c r="F1024" s="239" t="s">
        <v>1491</v>
      </c>
      <c r="G1024" s="237"/>
      <c r="H1024" s="240">
        <v>32.859000000000002</v>
      </c>
      <c r="I1024" s="241"/>
      <c r="J1024" s="237"/>
      <c r="K1024" s="237"/>
      <c r="L1024" s="242"/>
      <c r="M1024" s="243"/>
      <c r="N1024" s="244"/>
      <c r="O1024" s="244"/>
      <c r="P1024" s="244"/>
      <c r="Q1024" s="244"/>
      <c r="R1024" s="244"/>
      <c r="S1024" s="244"/>
      <c r="T1024" s="24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6" t="s">
        <v>151</v>
      </c>
      <c r="AU1024" s="246" t="s">
        <v>92</v>
      </c>
      <c r="AV1024" s="13" t="s">
        <v>92</v>
      </c>
      <c r="AW1024" s="13" t="s">
        <v>42</v>
      </c>
      <c r="AX1024" s="13" t="s">
        <v>82</v>
      </c>
      <c r="AY1024" s="246" t="s">
        <v>139</v>
      </c>
    </row>
    <row r="1025" s="14" customFormat="1">
      <c r="A1025" s="14"/>
      <c r="B1025" s="247"/>
      <c r="C1025" s="248"/>
      <c r="D1025" s="230" t="s">
        <v>151</v>
      </c>
      <c r="E1025" s="249" t="s">
        <v>80</v>
      </c>
      <c r="F1025" s="250" t="s">
        <v>152</v>
      </c>
      <c r="G1025" s="248"/>
      <c r="H1025" s="251">
        <v>34.713000000000001</v>
      </c>
      <c r="I1025" s="252"/>
      <c r="J1025" s="248"/>
      <c r="K1025" s="248"/>
      <c r="L1025" s="253"/>
      <c r="M1025" s="254"/>
      <c r="N1025" s="255"/>
      <c r="O1025" s="255"/>
      <c r="P1025" s="255"/>
      <c r="Q1025" s="255"/>
      <c r="R1025" s="255"/>
      <c r="S1025" s="255"/>
      <c r="T1025" s="25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7" t="s">
        <v>151</v>
      </c>
      <c r="AU1025" s="257" t="s">
        <v>92</v>
      </c>
      <c r="AV1025" s="14" t="s">
        <v>153</v>
      </c>
      <c r="AW1025" s="14" t="s">
        <v>42</v>
      </c>
      <c r="AX1025" s="14" t="s">
        <v>90</v>
      </c>
      <c r="AY1025" s="257" t="s">
        <v>139</v>
      </c>
    </row>
    <row r="1026" s="2" customFormat="1" ht="14.4" customHeight="1">
      <c r="A1026" s="41"/>
      <c r="B1026" s="42"/>
      <c r="C1026" s="217" t="s">
        <v>1611</v>
      </c>
      <c r="D1026" s="217" t="s">
        <v>142</v>
      </c>
      <c r="E1026" s="218" t="s">
        <v>1607</v>
      </c>
      <c r="F1026" s="219" t="s">
        <v>636</v>
      </c>
      <c r="G1026" s="220" t="s">
        <v>380</v>
      </c>
      <c r="H1026" s="221">
        <v>12.144</v>
      </c>
      <c r="I1026" s="222"/>
      <c r="J1026" s="223">
        <f>ROUND(I1026*H1026,2)</f>
        <v>0</v>
      </c>
      <c r="K1026" s="219" t="s">
        <v>145</v>
      </c>
      <c r="L1026" s="47"/>
      <c r="M1026" s="224" t="s">
        <v>80</v>
      </c>
      <c r="N1026" s="225" t="s">
        <v>52</v>
      </c>
      <c r="O1026" s="87"/>
      <c r="P1026" s="226">
        <f>O1026*H1026</f>
        <v>0</v>
      </c>
      <c r="Q1026" s="226">
        <v>0</v>
      </c>
      <c r="R1026" s="226">
        <f>Q1026*H1026</f>
        <v>0</v>
      </c>
      <c r="S1026" s="226">
        <v>0</v>
      </c>
      <c r="T1026" s="227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28" t="s">
        <v>153</v>
      </c>
      <c r="AT1026" s="228" t="s">
        <v>142</v>
      </c>
      <c r="AU1026" s="228" t="s">
        <v>92</v>
      </c>
      <c r="AY1026" s="19" t="s">
        <v>139</v>
      </c>
      <c r="BE1026" s="229">
        <f>IF(N1026="základní",J1026,0)</f>
        <v>0</v>
      </c>
      <c r="BF1026" s="229">
        <f>IF(N1026="snížená",J1026,0)</f>
        <v>0</v>
      </c>
      <c r="BG1026" s="229">
        <f>IF(N1026="zákl. přenesená",J1026,0)</f>
        <v>0</v>
      </c>
      <c r="BH1026" s="229">
        <f>IF(N1026="sníž. přenesená",J1026,0)</f>
        <v>0</v>
      </c>
      <c r="BI1026" s="229">
        <f>IF(N1026="nulová",J1026,0)</f>
        <v>0</v>
      </c>
      <c r="BJ1026" s="19" t="s">
        <v>90</v>
      </c>
      <c r="BK1026" s="229">
        <f>ROUND(I1026*H1026,2)</f>
        <v>0</v>
      </c>
      <c r="BL1026" s="19" t="s">
        <v>153</v>
      </c>
      <c r="BM1026" s="228" t="s">
        <v>1612</v>
      </c>
    </row>
    <row r="1027" s="2" customFormat="1">
      <c r="A1027" s="41"/>
      <c r="B1027" s="42"/>
      <c r="C1027" s="43"/>
      <c r="D1027" s="230" t="s">
        <v>148</v>
      </c>
      <c r="E1027" s="43"/>
      <c r="F1027" s="231" t="s">
        <v>1609</v>
      </c>
      <c r="G1027" s="43"/>
      <c r="H1027" s="43"/>
      <c r="I1027" s="232"/>
      <c r="J1027" s="43"/>
      <c r="K1027" s="43"/>
      <c r="L1027" s="47"/>
      <c r="M1027" s="233"/>
      <c r="N1027" s="234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T1027" s="19" t="s">
        <v>148</v>
      </c>
      <c r="AU1027" s="19" t="s">
        <v>92</v>
      </c>
    </row>
    <row r="1028" s="2" customFormat="1">
      <c r="A1028" s="41"/>
      <c r="B1028" s="42"/>
      <c r="C1028" s="43"/>
      <c r="D1028" s="230" t="s">
        <v>149</v>
      </c>
      <c r="E1028" s="43"/>
      <c r="F1028" s="235" t="s">
        <v>1613</v>
      </c>
      <c r="G1028" s="43"/>
      <c r="H1028" s="43"/>
      <c r="I1028" s="232"/>
      <c r="J1028" s="43"/>
      <c r="K1028" s="43"/>
      <c r="L1028" s="47"/>
      <c r="M1028" s="233"/>
      <c r="N1028" s="234"/>
      <c r="O1028" s="87"/>
      <c r="P1028" s="87"/>
      <c r="Q1028" s="87"/>
      <c r="R1028" s="87"/>
      <c r="S1028" s="87"/>
      <c r="T1028" s="88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T1028" s="19" t="s">
        <v>149</v>
      </c>
      <c r="AU1028" s="19" t="s">
        <v>92</v>
      </c>
    </row>
    <row r="1029" s="13" customFormat="1">
      <c r="A1029" s="13"/>
      <c r="B1029" s="236"/>
      <c r="C1029" s="237"/>
      <c r="D1029" s="230" t="s">
        <v>151</v>
      </c>
      <c r="E1029" s="238" t="s">
        <v>80</v>
      </c>
      <c r="F1029" s="239" t="s">
        <v>1447</v>
      </c>
      <c r="G1029" s="237"/>
      <c r="H1029" s="240">
        <v>12.144</v>
      </c>
      <c r="I1029" s="241"/>
      <c r="J1029" s="237"/>
      <c r="K1029" s="237"/>
      <c r="L1029" s="242"/>
      <c r="M1029" s="243"/>
      <c r="N1029" s="244"/>
      <c r="O1029" s="244"/>
      <c r="P1029" s="244"/>
      <c r="Q1029" s="244"/>
      <c r="R1029" s="244"/>
      <c r="S1029" s="244"/>
      <c r="T1029" s="24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6" t="s">
        <v>151</v>
      </c>
      <c r="AU1029" s="246" t="s">
        <v>92</v>
      </c>
      <c r="AV1029" s="13" t="s">
        <v>92</v>
      </c>
      <c r="AW1029" s="13" t="s">
        <v>42</v>
      </c>
      <c r="AX1029" s="13" t="s">
        <v>82</v>
      </c>
      <c r="AY1029" s="246" t="s">
        <v>139</v>
      </c>
    </row>
    <row r="1030" s="14" customFormat="1">
      <c r="A1030" s="14"/>
      <c r="B1030" s="247"/>
      <c r="C1030" s="248"/>
      <c r="D1030" s="230" t="s">
        <v>151</v>
      </c>
      <c r="E1030" s="249" t="s">
        <v>80</v>
      </c>
      <c r="F1030" s="250" t="s">
        <v>152</v>
      </c>
      <c r="G1030" s="248"/>
      <c r="H1030" s="251">
        <v>12.144</v>
      </c>
      <c r="I1030" s="252"/>
      <c r="J1030" s="248"/>
      <c r="K1030" s="248"/>
      <c r="L1030" s="253"/>
      <c r="M1030" s="254"/>
      <c r="N1030" s="255"/>
      <c r="O1030" s="255"/>
      <c r="P1030" s="255"/>
      <c r="Q1030" s="255"/>
      <c r="R1030" s="255"/>
      <c r="S1030" s="255"/>
      <c r="T1030" s="25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7" t="s">
        <v>151</v>
      </c>
      <c r="AU1030" s="257" t="s">
        <v>92</v>
      </c>
      <c r="AV1030" s="14" t="s">
        <v>153</v>
      </c>
      <c r="AW1030" s="14" t="s">
        <v>42</v>
      </c>
      <c r="AX1030" s="14" t="s">
        <v>90</v>
      </c>
      <c r="AY1030" s="257" t="s">
        <v>139</v>
      </c>
    </row>
    <row r="1031" s="2" customFormat="1" ht="14.4" customHeight="1">
      <c r="A1031" s="41"/>
      <c r="B1031" s="42"/>
      <c r="C1031" s="217" t="s">
        <v>1614</v>
      </c>
      <c r="D1031" s="217" t="s">
        <v>142</v>
      </c>
      <c r="E1031" s="218" t="s">
        <v>1607</v>
      </c>
      <c r="F1031" s="219" t="s">
        <v>636</v>
      </c>
      <c r="G1031" s="220" t="s">
        <v>380</v>
      </c>
      <c r="H1031" s="221">
        <v>0.54600000000000004</v>
      </c>
      <c r="I1031" s="222"/>
      <c r="J1031" s="223">
        <f>ROUND(I1031*H1031,2)</f>
        <v>0</v>
      </c>
      <c r="K1031" s="219" t="s">
        <v>145</v>
      </c>
      <c r="L1031" s="47"/>
      <c r="M1031" s="224" t="s">
        <v>80</v>
      </c>
      <c r="N1031" s="225" t="s">
        <v>52</v>
      </c>
      <c r="O1031" s="87"/>
      <c r="P1031" s="226">
        <f>O1031*H1031</f>
        <v>0</v>
      </c>
      <c r="Q1031" s="226">
        <v>0</v>
      </c>
      <c r="R1031" s="226">
        <f>Q1031*H1031</f>
        <v>0</v>
      </c>
      <c r="S1031" s="226">
        <v>0</v>
      </c>
      <c r="T1031" s="227">
        <f>S1031*H1031</f>
        <v>0</v>
      </c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R1031" s="228" t="s">
        <v>153</v>
      </c>
      <c r="AT1031" s="228" t="s">
        <v>142</v>
      </c>
      <c r="AU1031" s="228" t="s">
        <v>92</v>
      </c>
      <c r="AY1031" s="19" t="s">
        <v>139</v>
      </c>
      <c r="BE1031" s="229">
        <f>IF(N1031="základní",J1031,0)</f>
        <v>0</v>
      </c>
      <c r="BF1031" s="229">
        <f>IF(N1031="snížená",J1031,0)</f>
        <v>0</v>
      </c>
      <c r="BG1031" s="229">
        <f>IF(N1031="zákl. přenesená",J1031,0)</f>
        <v>0</v>
      </c>
      <c r="BH1031" s="229">
        <f>IF(N1031="sníž. přenesená",J1031,0)</f>
        <v>0</v>
      </c>
      <c r="BI1031" s="229">
        <f>IF(N1031="nulová",J1031,0)</f>
        <v>0</v>
      </c>
      <c r="BJ1031" s="19" t="s">
        <v>90</v>
      </c>
      <c r="BK1031" s="229">
        <f>ROUND(I1031*H1031,2)</f>
        <v>0</v>
      </c>
      <c r="BL1031" s="19" t="s">
        <v>153</v>
      </c>
      <c r="BM1031" s="228" t="s">
        <v>1615</v>
      </c>
    </row>
    <row r="1032" s="2" customFormat="1">
      <c r="A1032" s="41"/>
      <c r="B1032" s="42"/>
      <c r="C1032" s="43"/>
      <c r="D1032" s="230" t="s">
        <v>148</v>
      </c>
      <c r="E1032" s="43"/>
      <c r="F1032" s="231" t="s">
        <v>1609</v>
      </c>
      <c r="G1032" s="43"/>
      <c r="H1032" s="43"/>
      <c r="I1032" s="232"/>
      <c r="J1032" s="43"/>
      <c r="K1032" s="43"/>
      <c r="L1032" s="47"/>
      <c r="M1032" s="233"/>
      <c r="N1032" s="234"/>
      <c r="O1032" s="87"/>
      <c r="P1032" s="87"/>
      <c r="Q1032" s="87"/>
      <c r="R1032" s="87"/>
      <c r="S1032" s="87"/>
      <c r="T1032" s="88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T1032" s="19" t="s">
        <v>148</v>
      </c>
      <c r="AU1032" s="19" t="s">
        <v>92</v>
      </c>
    </row>
    <row r="1033" s="2" customFormat="1">
      <c r="A1033" s="41"/>
      <c r="B1033" s="42"/>
      <c r="C1033" s="43"/>
      <c r="D1033" s="230" t="s">
        <v>149</v>
      </c>
      <c r="E1033" s="43"/>
      <c r="F1033" s="235" t="s">
        <v>1363</v>
      </c>
      <c r="G1033" s="43"/>
      <c r="H1033" s="43"/>
      <c r="I1033" s="232"/>
      <c r="J1033" s="43"/>
      <c r="K1033" s="43"/>
      <c r="L1033" s="47"/>
      <c r="M1033" s="233"/>
      <c r="N1033" s="234"/>
      <c r="O1033" s="87"/>
      <c r="P1033" s="87"/>
      <c r="Q1033" s="87"/>
      <c r="R1033" s="87"/>
      <c r="S1033" s="87"/>
      <c r="T1033" s="88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T1033" s="19" t="s">
        <v>149</v>
      </c>
      <c r="AU1033" s="19" t="s">
        <v>92</v>
      </c>
    </row>
    <row r="1034" s="13" customFormat="1">
      <c r="A1034" s="13"/>
      <c r="B1034" s="236"/>
      <c r="C1034" s="237"/>
      <c r="D1034" s="230" t="s">
        <v>151</v>
      </c>
      <c r="E1034" s="238" t="s">
        <v>80</v>
      </c>
      <c r="F1034" s="239" t="s">
        <v>1451</v>
      </c>
      <c r="G1034" s="237"/>
      <c r="H1034" s="240">
        <v>0.54600000000000004</v>
      </c>
      <c r="I1034" s="241"/>
      <c r="J1034" s="237"/>
      <c r="K1034" s="237"/>
      <c r="L1034" s="242"/>
      <c r="M1034" s="243"/>
      <c r="N1034" s="244"/>
      <c r="O1034" s="244"/>
      <c r="P1034" s="244"/>
      <c r="Q1034" s="244"/>
      <c r="R1034" s="244"/>
      <c r="S1034" s="244"/>
      <c r="T1034" s="245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6" t="s">
        <v>151</v>
      </c>
      <c r="AU1034" s="246" t="s">
        <v>92</v>
      </c>
      <c r="AV1034" s="13" t="s">
        <v>92</v>
      </c>
      <c r="AW1034" s="13" t="s">
        <v>42</v>
      </c>
      <c r="AX1034" s="13" t="s">
        <v>82</v>
      </c>
      <c r="AY1034" s="246" t="s">
        <v>139</v>
      </c>
    </row>
    <row r="1035" s="14" customFormat="1">
      <c r="A1035" s="14"/>
      <c r="B1035" s="247"/>
      <c r="C1035" s="248"/>
      <c r="D1035" s="230" t="s">
        <v>151</v>
      </c>
      <c r="E1035" s="249" t="s">
        <v>80</v>
      </c>
      <c r="F1035" s="250" t="s">
        <v>152</v>
      </c>
      <c r="G1035" s="248"/>
      <c r="H1035" s="251">
        <v>0.54600000000000004</v>
      </c>
      <c r="I1035" s="252"/>
      <c r="J1035" s="248"/>
      <c r="K1035" s="248"/>
      <c r="L1035" s="253"/>
      <c r="M1035" s="254"/>
      <c r="N1035" s="255"/>
      <c r="O1035" s="255"/>
      <c r="P1035" s="255"/>
      <c r="Q1035" s="255"/>
      <c r="R1035" s="255"/>
      <c r="S1035" s="255"/>
      <c r="T1035" s="256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7" t="s">
        <v>151</v>
      </c>
      <c r="AU1035" s="257" t="s">
        <v>92</v>
      </c>
      <c r="AV1035" s="14" t="s">
        <v>153</v>
      </c>
      <c r="AW1035" s="14" t="s">
        <v>42</v>
      </c>
      <c r="AX1035" s="14" t="s">
        <v>90</v>
      </c>
      <c r="AY1035" s="257" t="s">
        <v>139</v>
      </c>
    </row>
    <row r="1036" s="2" customFormat="1" ht="14.4" customHeight="1">
      <c r="A1036" s="41"/>
      <c r="B1036" s="42"/>
      <c r="C1036" s="217" t="s">
        <v>1616</v>
      </c>
      <c r="D1036" s="217" t="s">
        <v>142</v>
      </c>
      <c r="E1036" s="218" t="s">
        <v>707</v>
      </c>
      <c r="F1036" s="219" t="s">
        <v>708</v>
      </c>
      <c r="G1036" s="220" t="s">
        <v>380</v>
      </c>
      <c r="H1036" s="221">
        <v>0.189</v>
      </c>
      <c r="I1036" s="222"/>
      <c r="J1036" s="223">
        <f>ROUND(I1036*H1036,2)</f>
        <v>0</v>
      </c>
      <c r="K1036" s="219" t="s">
        <v>145</v>
      </c>
      <c r="L1036" s="47"/>
      <c r="M1036" s="224" t="s">
        <v>80</v>
      </c>
      <c r="N1036" s="225" t="s">
        <v>52</v>
      </c>
      <c r="O1036" s="87"/>
      <c r="P1036" s="226">
        <f>O1036*H1036</f>
        <v>0</v>
      </c>
      <c r="Q1036" s="226">
        <v>0</v>
      </c>
      <c r="R1036" s="226">
        <f>Q1036*H1036</f>
        <v>0</v>
      </c>
      <c r="S1036" s="226">
        <v>0</v>
      </c>
      <c r="T1036" s="227">
        <f>S1036*H1036</f>
        <v>0</v>
      </c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R1036" s="228" t="s">
        <v>153</v>
      </c>
      <c r="AT1036" s="228" t="s">
        <v>142</v>
      </c>
      <c r="AU1036" s="228" t="s">
        <v>92</v>
      </c>
      <c r="AY1036" s="19" t="s">
        <v>139</v>
      </c>
      <c r="BE1036" s="229">
        <f>IF(N1036="základní",J1036,0)</f>
        <v>0</v>
      </c>
      <c r="BF1036" s="229">
        <f>IF(N1036="snížená",J1036,0)</f>
        <v>0</v>
      </c>
      <c r="BG1036" s="229">
        <f>IF(N1036="zákl. přenesená",J1036,0)</f>
        <v>0</v>
      </c>
      <c r="BH1036" s="229">
        <f>IF(N1036="sníž. přenesená",J1036,0)</f>
        <v>0</v>
      </c>
      <c r="BI1036" s="229">
        <f>IF(N1036="nulová",J1036,0)</f>
        <v>0</v>
      </c>
      <c r="BJ1036" s="19" t="s">
        <v>90</v>
      </c>
      <c r="BK1036" s="229">
        <f>ROUND(I1036*H1036,2)</f>
        <v>0</v>
      </c>
      <c r="BL1036" s="19" t="s">
        <v>153</v>
      </c>
      <c r="BM1036" s="228" t="s">
        <v>1617</v>
      </c>
    </row>
    <row r="1037" s="2" customFormat="1">
      <c r="A1037" s="41"/>
      <c r="B1037" s="42"/>
      <c r="C1037" s="43"/>
      <c r="D1037" s="230" t="s">
        <v>148</v>
      </c>
      <c r="E1037" s="43"/>
      <c r="F1037" s="231" t="s">
        <v>710</v>
      </c>
      <c r="G1037" s="43"/>
      <c r="H1037" s="43"/>
      <c r="I1037" s="232"/>
      <c r="J1037" s="43"/>
      <c r="K1037" s="43"/>
      <c r="L1037" s="47"/>
      <c r="M1037" s="233"/>
      <c r="N1037" s="234"/>
      <c r="O1037" s="87"/>
      <c r="P1037" s="87"/>
      <c r="Q1037" s="87"/>
      <c r="R1037" s="87"/>
      <c r="S1037" s="87"/>
      <c r="T1037" s="88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T1037" s="19" t="s">
        <v>148</v>
      </c>
      <c r="AU1037" s="19" t="s">
        <v>92</v>
      </c>
    </row>
    <row r="1038" s="2" customFormat="1">
      <c r="A1038" s="41"/>
      <c r="B1038" s="42"/>
      <c r="C1038" s="43"/>
      <c r="D1038" s="230" t="s">
        <v>149</v>
      </c>
      <c r="E1038" s="43"/>
      <c r="F1038" s="235" t="s">
        <v>1618</v>
      </c>
      <c r="G1038" s="43"/>
      <c r="H1038" s="43"/>
      <c r="I1038" s="232"/>
      <c r="J1038" s="43"/>
      <c r="K1038" s="43"/>
      <c r="L1038" s="47"/>
      <c r="M1038" s="233"/>
      <c r="N1038" s="234"/>
      <c r="O1038" s="87"/>
      <c r="P1038" s="87"/>
      <c r="Q1038" s="87"/>
      <c r="R1038" s="87"/>
      <c r="S1038" s="87"/>
      <c r="T1038" s="88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T1038" s="19" t="s">
        <v>149</v>
      </c>
      <c r="AU1038" s="19" t="s">
        <v>92</v>
      </c>
    </row>
    <row r="1039" s="13" customFormat="1">
      <c r="A1039" s="13"/>
      <c r="B1039" s="236"/>
      <c r="C1039" s="237"/>
      <c r="D1039" s="230" t="s">
        <v>151</v>
      </c>
      <c r="E1039" s="238" t="s">
        <v>80</v>
      </c>
      <c r="F1039" s="239" t="s">
        <v>1573</v>
      </c>
      <c r="G1039" s="237"/>
      <c r="H1039" s="240">
        <v>0.189</v>
      </c>
      <c r="I1039" s="241"/>
      <c r="J1039" s="237"/>
      <c r="K1039" s="237"/>
      <c r="L1039" s="242"/>
      <c r="M1039" s="243"/>
      <c r="N1039" s="244"/>
      <c r="O1039" s="244"/>
      <c r="P1039" s="244"/>
      <c r="Q1039" s="244"/>
      <c r="R1039" s="244"/>
      <c r="S1039" s="244"/>
      <c r="T1039" s="24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6" t="s">
        <v>151</v>
      </c>
      <c r="AU1039" s="246" t="s">
        <v>92</v>
      </c>
      <c r="AV1039" s="13" t="s">
        <v>92</v>
      </c>
      <c r="AW1039" s="13" t="s">
        <v>42</v>
      </c>
      <c r="AX1039" s="13" t="s">
        <v>82</v>
      </c>
      <c r="AY1039" s="246" t="s">
        <v>139</v>
      </c>
    </row>
    <row r="1040" s="14" customFormat="1">
      <c r="A1040" s="14"/>
      <c r="B1040" s="247"/>
      <c r="C1040" s="248"/>
      <c r="D1040" s="230" t="s">
        <v>151</v>
      </c>
      <c r="E1040" s="249" t="s">
        <v>80</v>
      </c>
      <c r="F1040" s="250" t="s">
        <v>152</v>
      </c>
      <c r="G1040" s="248"/>
      <c r="H1040" s="251">
        <v>0.189</v>
      </c>
      <c r="I1040" s="252"/>
      <c r="J1040" s="248"/>
      <c r="K1040" s="248"/>
      <c r="L1040" s="253"/>
      <c r="M1040" s="254"/>
      <c r="N1040" s="255"/>
      <c r="O1040" s="255"/>
      <c r="P1040" s="255"/>
      <c r="Q1040" s="255"/>
      <c r="R1040" s="255"/>
      <c r="S1040" s="255"/>
      <c r="T1040" s="25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7" t="s">
        <v>151</v>
      </c>
      <c r="AU1040" s="257" t="s">
        <v>92</v>
      </c>
      <c r="AV1040" s="14" t="s">
        <v>153</v>
      </c>
      <c r="AW1040" s="14" t="s">
        <v>42</v>
      </c>
      <c r="AX1040" s="14" t="s">
        <v>90</v>
      </c>
      <c r="AY1040" s="257" t="s">
        <v>139</v>
      </c>
    </row>
    <row r="1041" s="2" customFormat="1" ht="14.4" customHeight="1">
      <c r="A1041" s="41"/>
      <c r="B1041" s="42"/>
      <c r="C1041" s="217" t="s">
        <v>1619</v>
      </c>
      <c r="D1041" s="217" t="s">
        <v>142</v>
      </c>
      <c r="E1041" s="218" t="s">
        <v>1620</v>
      </c>
      <c r="F1041" s="219" t="s">
        <v>1473</v>
      </c>
      <c r="G1041" s="220" t="s">
        <v>380</v>
      </c>
      <c r="H1041" s="221">
        <v>19.722999999999999</v>
      </c>
      <c r="I1041" s="222"/>
      <c r="J1041" s="223">
        <f>ROUND(I1041*H1041,2)</f>
        <v>0</v>
      </c>
      <c r="K1041" s="219" t="s">
        <v>145</v>
      </c>
      <c r="L1041" s="47"/>
      <c r="M1041" s="224" t="s">
        <v>80</v>
      </c>
      <c r="N1041" s="225" t="s">
        <v>52</v>
      </c>
      <c r="O1041" s="87"/>
      <c r="P1041" s="226">
        <f>O1041*H1041</f>
        <v>0</v>
      </c>
      <c r="Q1041" s="226">
        <v>0</v>
      </c>
      <c r="R1041" s="226">
        <f>Q1041*H1041</f>
        <v>0</v>
      </c>
      <c r="S1041" s="226">
        <v>0</v>
      </c>
      <c r="T1041" s="227">
        <f>S1041*H1041</f>
        <v>0</v>
      </c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R1041" s="228" t="s">
        <v>153</v>
      </c>
      <c r="AT1041" s="228" t="s">
        <v>142</v>
      </c>
      <c r="AU1041" s="228" t="s">
        <v>92</v>
      </c>
      <c r="AY1041" s="19" t="s">
        <v>139</v>
      </c>
      <c r="BE1041" s="229">
        <f>IF(N1041="základní",J1041,0)</f>
        <v>0</v>
      </c>
      <c r="BF1041" s="229">
        <f>IF(N1041="snížená",J1041,0)</f>
        <v>0</v>
      </c>
      <c r="BG1041" s="229">
        <f>IF(N1041="zákl. přenesená",J1041,0)</f>
        <v>0</v>
      </c>
      <c r="BH1041" s="229">
        <f>IF(N1041="sníž. přenesená",J1041,0)</f>
        <v>0</v>
      </c>
      <c r="BI1041" s="229">
        <f>IF(N1041="nulová",J1041,0)</f>
        <v>0</v>
      </c>
      <c r="BJ1041" s="19" t="s">
        <v>90</v>
      </c>
      <c r="BK1041" s="229">
        <f>ROUND(I1041*H1041,2)</f>
        <v>0</v>
      </c>
      <c r="BL1041" s="19" t="s">
        <v>153</v>
      </c>
      <c r="BM1041" s="228" t="s">
        <v>1621</v>
      </c>
    </row>
    <row r="1042" s="2" customFormat="1">
      <c r="A1042" s="41"/>
      <c r="B1042" s="42"/>
      <c r="C1042" s="43"/>
      <c r="D1042" s="230" t="s">
        <v>148</v>
      </c>
      <c r="E1042" s="43"/>
      <c r="F1042" s="231" t="s">
        <v>1475</v>
      </c>
      <c r="G1042" s="43"/>
      <c r="H1042" s="43"/>
      <c r="I1042" s="232"/>
      <c r="J1042" s="43"/>
      <c r="K1042" s="43"/>
      <c r="L1042" s="47"/>
      <c r="M1042" s="233"/>
      <c r="N1042" s="234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T1042" s="19" t="s">
        <v>148</v>
      </c>
      <c r="AU1042" s="19" t="s">
        <v>92</v>
      </c>
    </row>
    <row r="1043" s="2" customFormat="1">
      <c r="A1043" s="41"/>
      <c r="B1043" s="42"/>
      <c r="C1043" s="43"/>
      <c r="D1043" s="230" t="s">
        <v>149</v>
      </c>
      <c r="E1043" s="43"/>
      <c r="F1043" s="235" t="s">
        <v>1559</v>
      </c>
      <c r="G1043" s="43"/>
      <c r="H1043" s="43"/>
      <c r="I1043" s="232"/>
      <c r="J1043" s="43"/>
      <c r="K1043" s="43"/>
      <c r="L1043" s="47"/>
      <c r="M1043" s="233"/>
      <c r="N1043" s="234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T1043" s="19" t="s">
        <v>149</v>
      </c>
      <c r="AU1043" s="19" t="s">
        <v>92</v>
      </c>
    </row>
    <row r="1044" s="13" customFormat="1">
      <c r="A1044" s="13"/>
      <c r="B1044" s="236"/>
      <c r="C1044" s="237"/>
      <c r="D1044" s="230" t="s">
        <v>151</v>
      </c>
      <c r="E1044" s="238" t="s">
        <v>80</v>
      </c>
      <c r="F1044" s="239" t="s">
        <v>1560</v>
      </c>
      <c r="G1044" s="237"/>
      <c r="H1044" s="240">
        <v>19.722999999999999</v>
      </c>
      <c r="I1044" s="241"/>
      <c r="J1044" s="237"/>
      <c r="K1044" s="237"/>
      <c r="L1044" s="242"/>
      <c r="M1044" s="243"/>
      <c r="N1044" s="244"/>
      <c r="O1044" s="244"/>
      <c r="P1044" s="244"/>
      <c r="Q1044" s="244"/>
      <c r="R1044" s="244"/>
      <c r="S1044" s="244"/>
      <c r="T1044" s="245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6" t="s">
        <v>151</v>
      </c>
      <c r="AU1044" s="246" t="s">
        <v>92</v>
      </c>
      <c r="AV1044" s="13" t="s">
        <v>92</v>
      </c>
      <c r="AW1044" s="13" t="s">
        <v>42</v>
      </c>
      <c r="AX1044" s="13" t="s">
        <v>82</v>
      </c>
      <c r="AY1044" s="246" t="s">
        <v>139</v>
      </c>
    </row>
    <row r="1045" s="14" customFormat="1">
      <c r="A1045" s="14"/>
      <c r="B1045" s="247"/>
      <c r="C1045" s="248"/>
      <c r="D1045" s="230" t="s">
        <v>151</v>
      </c>
      <c r="E1045" s="249" t="s">
        <v>80</v>
      </c>
      <c r="F1045" s="250" t="s">
        <v>152</v>
      </c>
      <c r="G1045" s="248"/>
      <c r="H1045" s="251">
        <v>19.722999999999999</v>
      </c>
      <c r="I1045" s="252"/>
      <c r="J1045" s="248"/>
      <c r="K1045" s="248"/>
      <c r="L1045" s="253"/>
      <c r="M1045" s="254"/>
      <c r="N1045" s="255"/>
      <c r="O1045" s="255"/>
      <c r="P1045" s="255"/>
      <c r="Q1045" s="255"/>
      <c r="R1045" s="255"/>
      <c r="S1045" s="255"/>
      <c r="T1045" s="25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7" t="s">
        <v>151</v>
      </c>
      <c r="AU1045" s="257" t="s">
        <v>92</v>
      </c>
      <c r="AV1045" s="14" t="s">
        <v>153</v>
      </c>
      <c r="AW1045" s="14" t="s">
        <v>42</v>
      </c>
      <c r="AX1045" s="14" t="s">
        <v>90</v>
      </c>
      <c r="AY1045" s="257" t="s">
        <v>139</v>
      </c>
    </row>
    <row r="1046" s="2" customFormat="1" ht="14.4" customHeight="1">
      <c r="A1046" s="41"/>
      <c r="B1046" s="42"/>
      <c r="C1046" s="217" t="s">
        <v>1622</v>
      </c>
      <c r="D1046" s="217" t="s">
        <v>142</v>
      </c>
      <c r="E1046" s="218" t="s">
        <v>1620</v>
      </c>
      <c r="F1046" s="219" t="s">
        <v>1473</v>
      </c>
      <c r="G1046" s="220" t="s">
        <v>380</v>
      </c>
      <c r="H1046" s="221">
        <v>0.216</v>
      </c>
      <c r="I1046" s="222"/>
      <c r="J1046" s="223">
        <f>ROUND(I1046*H1046,2)</f>
        <v>0</v>
      </c>
      <c r="K1046" s="219" t="s">
        <v>145</v>
      </c>
      <c r="L1046" s="47"/>
      <c r="M1046" s="224" t="s">
        <v>80</v>
      </c>
      <c r="N1046" s="225" t="s">
        <v>52</v>
      </c>
      <c r="O1046" s="87"/>
      <c r="P1046" s="226">
        <f>O1046*H1046</f>
        <v>0</v>
      </c>
      <c r="Q1046" s="226">
        <v>0</v>
      </c>
      <c r="R1046" s="226">
        <f>Q1046*H1046</f>
        <v>0</v>
      </c>
      <c r="S1046" s="226">
        <v>0</v>
      </c>
      <c r="T1046" s="227">
        <f>S1046*H1046</f>
        <v>0</v>
      </c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R1046" s="228" t="s">
        <v>153</v>
      </c>
      <c r="AT1046" s="228" t="s">
        <v>142</v>
      </c>
      <c r="AU1046" s="228" t="s">
        <v>92</v>
      </c>
      <c r="AY1046" s="19" t="s">
        <v>139</v>
      </c>
      <c r="BE1046" s="229">
        <f>IF(N1046="základní",J1046,0)</f>
        <v>0</v>
      </c>
      <c r="BF1046" s="229">
        <f>IF(N1046="snížená",J1046,0)</f>
        <v>0</v>
      </c>
      <c r="BG1046" s="229">
        <f>IF(N1046="zákl. přenesená",J1046,0)</f>
        <v>0</v>
      </c>
      <c r="BH1046" s="229">
        <f>IF(N1046="sníž. přenesená",J1046,0)</f>
        <v>0</v>
      </c>
      <c r="BI1046" s="229">
        <f>IF(N1046="nulová",J1046,0)</f>
        <v>0</v>
      </c>
      <c r="BJ1046" s="19" t="s">
        <v>90</v>
      </c>
      <c r="BK1046" s="229">
        <f>ROUND(I1046*H1046,2)</f>
        <v>0</v>
      </c>
      <c r="BL1046" s="19" t="s">
        <v>153</v>
      </c>
      <c r="BM1046" s="228" t="s">
        <v>1623</v>
      </c>
    </row>
    <row r="1047" s="2" customFormat="1">
      <c r="A1047" s="41"/>
      <c r="B1047" s="42"/>
      <c r="C1047" s="43"/>
      <c r="D1047" s="230" t="s">
        <v>148</v>
      </c>
      <c r="E1047" s="43"/>
      <c r="F1047" s="231" t="s">
        <v>1475</v>
      </c>
      <c r="G1047" s="43"/>
      <c r="H1047" s="43"/>
      <c r="I1047" s="232"/>
      <c r="J1047" s="43"/>
      <c r="K1047" s="43"/>
      <c r="L1047" s="47"/>
      <c r="M1047" s="233"/>
      <c r="N1047" s="234"/>
      <c r="O1047" s="87"/>
      <c r="P1047" s="87"/>
      <c r="Q1047" s="87"/>
      <c r="R1047" s="87"/>
      <c r="S1047" s="87"/>
      <c r="T1047" s="88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T1047" s="19" t="s">
        <v>148</v>
      </c>
      <c r="AU1047" s="19" t="s">
        <v>92</v>
      </c>
    </row>
    <row r="1048" s="2" customFormat="1">
      <c r="A1048" s="41"/>
      <c r="B1048" s="42"/>
      <c r="C1048" s="43"/>
      <c r="D1048" s="230" t="s">
        <v>149</v>
      </c>
      <c r="E1048" s="43"/>
      <c r="F1048" s="235" t="s">
        <v>1580</v>
      </c>
      <c r="G1048" s="43"/>
      <c r="H1048" s="43"/>
      <c r="I1048" s="232"/>
      <c r="J1048" s="43"/>
      <c r="K1048" s="43"/>
      <c r="L1048" s="47"/>
      <c r="M1048" s="233"/>
      <c r="N1048" s="234"/>
      <c r="O1048" s="87"/>
      <c r="P1048" s="87"/>
      <c r="Q1048" s="87"/>
      <c r="R1048" s="87"/>
      <c r="S1048" s="87"/>
      <c r="T1048" s="88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T1048" s="19" t="s">
        <v>149</v>
      </c>
      <c r="AU1048" s="19" t="s">
        <v>92</v>
      </c>
    </row>
    <row r="1049" s="13" customFormat="1">
      <c r="A1049" s="13"/>
      <c r="B1049" s="236"/>
      <c r="C1049" s="237"/>
      <c r="D1049" s="230" t="s">
        <v>151</v>
      </c>
      <c r="E1049" s="238" t="s">
        <v>80</v>
      </c>
      <c r="F1049" s="239" t="s">
        <v>1581</v>
      </c>
      <c r="G1049" s="237"/>
      <c r="H1049" s="240">
        <v>0.216</v>
      </c>
      <c r="I1049" s="241"/>
      <c r="J1049" s="237"/>
      <c r="K1049" s="237"/>
      <c r="L1049" s="242"/>
      <c r="M1049" s="243"/>
      <c r="N1049" s="244"/>
      <c r="O1049" s="244"/>
      <c r="P1049" s="244"/>
      <c r="Q1049" s="244"/>
      <c r="R1049" s="244"/>
      <c r="S1049" s="244"/>
      <c r="T1049" s="245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6" t="s">
        <v>151</v>
      </c>
      <c r="AU1049" s="246" t="s">
        <v>92</v>
      </c>
      <c r="AV1049" s="13" t="s">
        <v>92</v>
      </c>
      <c r="AW1049" s="13" t="s">
        <v>42</v>
      </c>
      <c r="AX1049" s="13" t="s">
        <v>82</v>
      </c>
      <c r="AY1049" s="246" t="s">
        <v>139</v>
      </c>
    </row>
    <row r="1050" s="14" customFormat="1">
      <c r="A1050" s="14"/>
      <c r="B1050" s="247"/>
      <c r="C1050" s="248"/>
      <c r="D1050" s="230" t="s">
        <v>151</v>
      </c>
      <c r="E1050" s="249" t="s">
        <v>80</v>
      </c>
      <c r="F1050" s="250" t="s">
        <v>152</v>
      </c>
      <c r="G1050" s="248"/>
      <c r="H1050" s="251">
        <v>0.216</v>
      </c>
      <c r="I1050" s="252"/>
      <c r="J1050" s="248"/>
      <c r="K1050" s="248"/>
      <c r="L1050" s="253"/>
      <c r="M1050" s="254"/>
      <c r="N1050" s="255"/>
      <c r="O1050" s="255"/>
      <c r="P1050" s="255"/>
      <c r="Q1050" s="255"/>
      <c r="R1050" s="255"/>
      <c r="S1050" s="255"/>
      <c r="T1050" s="256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7" t="s">
        <v>151</v>
      </c>
      <c r="AU1050" s="257" t="s">
        <v>92</v>
      </c>
      <c r="AV1050" s="14" t="s">
        <v>153</v>
      </c>
      <c r="AW1050" s="14" t="s">
        <v>42</v>
      </c>
      <c r="AX1050" s="14" t="s">
        <v>90</v>
      </c>
      <c r="AY1050" s="257" t="s">
        <v>139</v>
      </c>
    </row>
    <row r="1051" s="2" customFormat="1" ht="14.4" customHeight="1">
      <c r="A1051" s="41"/>
      <c r="B1051" s="42"/>
      <c r="C1051" s="217" t="s">
        <v>1624</v>
      </c>
      <c r="D1051" s="217" t="s">
        <v>142</v>
      </c>
      <c r="E1051" s="218" t="s">
        <v>1620</v>
      </c>
      <c r="F1051" s="219" t="s">
        <v>1473</v>
      </c>
      <c r="G1051" s="220" t="s">
        <v>380</v>
      </c>
      <c r="H1051" s="221">
        <v>23.256</v>
      </c>
      <c r="I1051" s="222"/>
      <c r="J1051" s="223">
        <f>ROUND(I1051*H1051,2)</f>
        <v>0</v>
      </c>
      <c r="K1051" s="219" t="s">
        <v>145</v>
      </c>
      <c r="L1051" s="47"/>
      <c r="M1051" s="224" t="s">
        <v>80</v>
      </c>
      <c r="N1051" s="225" t="s">
        <v>52</v>
      </c>
      <c r="O1051" s="87"/>
      <c r="P1051" s="226">
        <f>O1051*H1051</f>
        <v>0</v>
      </c>
      <c r="Q1051" s="226">
        <v>0</v>
      </c>
      <c r="R1051" s="226">
        <f>Q1051*H1051</f>
        <v>0</v>
      </c>
      <c r="S1051" s="226">
        <v>0</v>
      </c>
      <c r="T1051" s="227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28" t="s">
        <v>153</v>
      </c>
      <c r="AT1051" s="228" t="s">
        <v>142</v>
      </c>
      <c r="AU1051" s="228" t="s">
        <v>92</v>
      </c>
      <c r="AY1051" s="19" t="s">
        <v>139</v>
      </c>
      <c r="BE1051" s="229">
        <f>IF(N1051="základní",J1051,0)</f>
        <v>0</v>
      </c>
      <c r="BF1051" s="229">
        <f>IF(N1051="snížená",J1051,0)</f>
        <v>0</v>
      </c>
      <c r="BG1051" s="229">
        <f>IF(N1051="zákl. přenesená",J1051,0)</f>
        <v>0</v>
      </c>
      <c r="BH1051" s="229">
        <f>IF(N1051="sníž. přenesená",J1051,0)</f>
        <v>0</v>
      </c>
      <c r="BI1051" s="229">
        <f>IF(N1051="nulová",J1051,0)</f>
        <v>0</v>
      </c>
      <c r="BJ1051" s="19" t="s">
        <v>90</v>
      </c>
      <c r="BK1051" s="229">
        <f>ROUND(I1051*H1051,2)</f>
        <v>0</v>
      </c>
      <c r="BL1051" s="19" t="s">
        <v>153</v>
      </c>
      <c r="BM1051" s="228" t="s">
        <v>1625</v>
      </c>
    </row>
    <row r="1052" s="2" customFormat="1">
      <c r="A1052" s="41"/>
      <c r="B1052" s="42"/>
      <c r="C1052" s="43"/>
      <c r="D1052" s="230" t="s">
        <v>148</v>
      </c>
      <c r="E1052" s="43"/>
      <c r="F1052" s="231" t="s">
        <v>1475</v>
      </c>
      <c r="G1052" s="43"/>
      <c r="H1052" s="43"/>
      <c r="I1052" s="232"/>
      <c r="J1052" s="43"/>
      <c r="K1052" s="43"/>
      <c r="L1052" s="47"/>
      <c r="M1052" s="233"/>
      <c r="N1052" s="234"/>
      <c r="O1052" s="87"/>
      <c r="P1052" s="87"/>
      <c r="Q1052" s="87"/>
      <c r="R1052" s="87"/>
      <c r="S1052" s="87"/>
      <c r="T1052" s="88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T1052" s="19" t="s">
        <v>148</v>
      </c>
      <c r="AU1052" s="19" t="s">
        <v>92</v>
      </c>
    </row>
    <row r="1053" s="2" customFormat="1">
      <c r="A1053" s="41"/>
      <c r="B1053" s="42"/>
      <c r="C1053" s="43"/>
      <c r="D1053" s="230" t="s">
        <v>149</v>
      </c>
      <c r="E1053" s="43"/>
      <c r="F1053" s="235" t="s">
        <v>1584</v>
      </c>
      <c r="G1053" s="43"/>
      <c r="H1053" s="43"/>
      <c r="I1053" s="232"/>
      <c r="J1053" s="43"/>
      <c r="K1053" s="43"/>
      <c r="L1053" s="47"/>
      <c r="M1053" s="233"/>
      <c r="N1053" s="234"/>
      <c r="O1053" s="87"/>
      <c r="P1053" s="87"/>
      <c r="Q1053" s="87"/>
      <c r="R1053" s="87"/>
      <c r="S1053" s="87"/>
      <c r="T1053" s="88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T1053" s="19" t="s">
        <v>149</v>
      </c>
      <c r="AU1053" s="19" t="s">
        <v>92</v>
      </c>
    </row>
    <row r="1054" s="13" customFormat="1">
      <c r="A1054" s="13"/>
      <c r="B1054" s="236"/>
      <c r="C1054" s="237"/>
      <c r="D1054" s="230" t="s">
        <v>151</v>
      </c>
      <c r="E1054" s="238" t="s">
        <v>80</v>
      </c>
      <c r="F1054" s="239" t="s">
        <v>1585</v>
      </c>
      <c r="G1054" s="237"/>
      <c r="H1054" s="240">
        <v>23.256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6" t="s">
        <v>151</v>
      </c>
      <c r="AU1054" s="246" t="s">
        <v>92</v>
      </c>
      <c r="AV1054" s="13" t="s">
        <v>92</v>
      </c>
      <c r="AW1054" s="13" t="s">
        <v>42</v>
      </c>
      <c r="AX1054" s="13" t="s">
        <v>82</v>
      </c>
      <c r="AY1054" s="246" t="s">
        <v>139</v>
      </c>
    </row>
    <row r="1055" s="14" customFormat="1">
      <c r="A1055" s="14"/>
      <c r="B1055" s="247"/>
      <c r="C1055" s="248"/>
      <c r="D1055" s="230" t="s">
        <v>151</v>
      </c>
      <c r="E1055" s="249" t="s">
        <v>80</v>
      </c>
      <c r="F1055" s="250" t="s">
        <v>152</v>
      </c>
      <c r="G1055" s="248"/>
      <c r="H1055" s="251">
        <v>23.256</v>
      </c>
      <c r="I1055" s="252"/>
      <c r="J1055" s="248"/>
      <c r="K1055" s="248"/>
      <c r="L1055" s="253"/>
      <c r="M1055" s="254"/>
      <c r="N1055" s="255"/>
      <c r="O1055" s="255"/>
      <c r="P1055" s="255"/>
      <c r="Q1055" s="255"/>
      <c r="R1055" s="255"/>
      <c r="S1055" s="255"/>
      <c r="T1055" s="25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7" t="s">
        <v>151</v>
      </c>
      <c r="AU1055" s="257" t="s">
        <v>92</v>
      </c>
      <c r="AV1055" s="14" t="s">
        <v>153</v>
      </c>
      <c r="AW1055" s="14" t="s">
        <v>42</v>
      </c>
      <c r="AX1055" s="14" t="s">
        <v>90</v>
      </c>
      <c r="AY1055" s="257" t="s">
        <v>139</v>
      </c>
    </row>
    <row r="1056" s="2" customFormat="1" ht="14.4" customHeight="1">
      <c r="A1056" s="41"/>
      <c r="B1056" s="42"/>
      <c r="C1056" s="217" t="s">
        <v>1626</v>
      </c>
      <c r="D1056" s="217" t="s">
        <v>142</v>
      </c>
      <c r="E1056" s="218" t="s">
        <v>1627</v>
      </c>
      <c r="F1056" s="219" t="s">
        <v>937</v>
      </c>
      <c r="G1056" s="220" t="s">
        <v>380</v>
      </c>
      <c r="H1056" s="221">
        <v>209.858</v>
      </c>
      <c r="I1056" s="222"/>
      <c r="J1056" s="223">
        <f>ROUND(I1056*H1056,2)</f>
        <v>0</v>
      </c>
      <c r="K1056" s="219" t="s">
        <v>145</v>
      </c>
      <c r="L1056" s="47"/>
      <c r="M1056" s="224" t="s">
        <v>80</v>
      </c>
      <c r="N1056" s="225" t="s">
        <v>52</v>
      </c>
      <c r="O1056" s="87"/>
      <c r="P1056" s="226">
        <f>O1056*H1056</f>
        <v>0</v>
      </c>
      <c r="Q1056" s="226">
        <v>0</v>
      </c>
      <c r="R1056" s="226">
        <f>Q1056*H1056</f>
        <v>0</v>
      </c>
      <c r="S1056" s="226">
        <v>0</v>
      </c>
      <c r="T1056" s="227">
        <f>S1056*H1056</f>
        <v>0</v>
      </c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R1056" s="228" t="s">
        <v>153</v>
      </c>
      <c r="AT1056" s="228" t="s">
        <v>142</v>
      </c>
      <c r="AU1056" s="228" t="s">
        <v>92</v>
      </c>
      <c r="AY1056" s="19" t="s">
        <v>139</v>
      </c>
      <c r="BE1056" s="229">
        <f>IF(N1056="základní",J1056,0)</f>
        <v>0</v>
      </c>
      <c r="BF1056" s="229">
        <f>IF(N1056="snížená",J1056,0)</f>
        <v>0</v>
      </c>
      <c r="BG1056" s="229">
        <f>IF(N1056="zákl. přenesená",J1056,0)</f>
        <v>0</v>
      </c>
      <c r="BH1056" s="229">
        <f>IF(N1056="sníž. přenesená",J1056,0)</f>
        <v>0</v>
      </c>
      <c r="BI1056" s="229">
        <f>IF(N1056="nulová",J1056,0)</f>
        <v>0</v>
      </c>
      <c r="BJ1056" s="19" t="s">
        <v>90</v>
      </c>
      <c r="BK1056" s="229">
        <f>ROUND(I1056*H1056,2)</f>
        <v>0</v>
      </c>
      <c r="BL1056" s="19" t="s">
        <v>153</v>
      </c>
      <c r="BM1056" s="228" t="s">
        <v>1628</v>
      </c>
    </row>
    <row r="1057" s="2" customFormat="1">
      <c r="A1057" s="41"/>
      <c r="B1057" s="42"/>
      <c r="C1057" s="43"/>
      <c r="D1057" s="230" t="s">
        <v>148</v>
      </c>
      <c r="E1057" s="43"/>
      <c r="F1057" s="231" t="s">
        <v>939</v>
      </c>
      <c r="G1057" s="43"/>
      <c r="H1057" s="43"/>
      <c r="I1057" s="232"/>
      <c r="J1057" s="43"/>
      <c r="K1057" s="43"/>
      <c r="L1057" s="47"/>
      <c r="M1057" s="233"/>
      <c r="N1057" s="234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T1057" s="19" t="s">
        <v>148</v>
      </c>
      <c r="AU1057" s="19" t="s">
        <v>92</v>
      </c>
    </row>
    <row r="1058" s="2" customFormat="1">
      <c r="A1058" s="41"/>
      <c r="B1058" s="42"/>
      <c r="C1058" s="43"/>
      <c r="D1058" s="230" t="s">
        <v>149</v>
      </c>
      <c r="E1058" s="43"/>
      <c r="F1058" s="235" t="s">
        <v>1540</v>
      </c>
      <c r="G1058" s="43"/>
      <c r="H1058" s="43"/>
      <c r="I1058" s="232"/>
      <c r="J1058" s="43"/>
      <c r="K1058" s="43"/>
      <c r="L1058" s="47"/>
      <c r="M1058" s="233"/>
      <c r="N1058" s="234"/>
      <c r="O1058" s="87"/>
      <c r="P1058" s="87"/>
      <c r="Q1058" s="87"/>
      <c r="R1058" s="87"/>
      <c r="S1058" s="87"/>
      <c r="T1058" s="88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T1058" s="19" t="s">
        <v>149</v>
      </c>
      <c r="AU1058" s="19" t="s">
        <v>92</v>
      </c>
    </row>
    <row r="1059" s="13" customFormat="1">
      <c r="A1059" s="13"/>
      <c r="B1059" s="236"/>
      <c r="C1059" s="237"/>
      <c r="D1059" s="230" t="s">
        <v>151</v>
      </c>
      <c r="E1059" s="238" t="s">
        <v>80</v>
      </c>
      <c r="F1059" s="239" t="s">
        <v>1541</v>
      </c>
      <c r="G1059" s="237"/>
      <c r="H1059" s="240">
        <v>209.858</v>
      </c>
      <c r="I1059" s="241"/>
      <c r="J1059" s="237"/>
      <c r="K1059" s="237"/>
      <c r="L1059" s="242"/>
      <c r="M1059" s="243"/>
      <c r="N1059" s="244"/>
      <c r="O1059" s="244"/>
      <c r="P1059" s="244"/>
      <c r="Q1059" s="244"/>
      <c r="R1059" s="244"/>
      <c r="S1059" s="244"/>
      <c r="T1059" s="245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6" t="s">
        <v>151</v>
      </c>
      <c r="AU1059" s="246" t="s">
        <v>92</v>
      </c>
      <c r="AV1059" s="13" t="s">
        <v>92</v>
      </c>
      <c r="AW1059" s="13" t="s">
        <v>42</v>
      </c>
      <c r="AX1059" s="13" t="s">
        <v>82</v>
      </c>
      <c r="AY1059" s="246" t="s">
        <v>139</v>
      </c>
    </row>
    <row r="1060" s="14" customFormat="1">
      <c r="A1060" s="14"/>
      <c r="B1060" s="247"/>
      <c r="C1060" s="248"/>
      <c r="D1060" s="230" t="s">
        <v>151</v>
      </c>
      <c r="E1060" s="249" t="s">
        <v>80</v>
      </c>
      <c r="F1060" s="250" t="s">
        <v>152</v>
      </c>
      <c r="G1060" s="248"/>
      <c r="H1060" s="251">
        <v>209.858</v>
      </c>
      <c r="I1060" s="252"/>
      <c r="J1060" s="248"/>
      <c r="K1060" s="248"/>
      <c r="L1060" s="253"/>
      <c r="M1060" s="254"/>
      <c r="N1060" s="255"/>
      <c r="O1060" s="255"/>
      <c r="P1060" s="255"/>
      <c r="Q1060" s="255"/>
      <c r="R1060" s="255"/>
      <c r="S1060" s="255"/>
      <c r="T1060" s="256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7" t="s">
        <v>151</v>
      </c>
      <c r="AU1060" s="257" t="s">
        <v>92</v>
      </c>
      <c r="AV1060" s="14" t="s">
        <v>153</v>
      </c>
      <c r="AW1060" s="14" t="s">
        <v>42</v>
      </c>
      <c r="AX1060" s="14" t="s">
        <v>90</v>
      </c>
      <c r="AY1060" s="257" t="s">
        <v>139</v>
      </c>
    </row>
    <row r="1061" s="12" customFormat="1" ht="22.8" customHeight="1">
      <c r="A1061" s="12"/>
      <c r="B1061" s="201"/>
      <c r="C1061" s="202"/>
      <c r="D1061" s="203" t="s">
        <v>81</v>
      </c>
      <c r="E1061" s="215" t="s">
        <v>724</v>
      </c>
      <c r="F1061" s="215" t="s">
        <v>725</v>
      </c>
      <c r="G1061" s="202"/>
      <c r="H1061" s="202"/>
      <c r="I1061" s="205"/>
      <c r="J1061" s="216">
        <f>BK1061</f>
        <v>0</v>
      </c>
      <c r="K1061" s="202"/>
      <c r="L1061" s="207"/>
      <c r="M1061" s="208"/>
      <c r="N1061" s="209"/>
      <c r="O1061" s="209"/>
      <c r="P1061" s="210">
        <f>SUM(P1062:P1063)</f>
        <v>0</v>
      </c>
      <c r="Q1061" s="209"/>
      <c r="R1061" s="210">
        <f>SUM(R1062:R1063)</f>
        <v>0</v>
      </c>
      <c r="S1061" s="209"/>
      <c r="T1061" s="211">
        <f>SUM(T1062:T1063)</f>
        <v>0</v>
      </c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R1061" s="212" t="s">
        <v>90</v>
      </c>
      <c r="AT1061" s="213" t="s">
        <v>81</v>
      </c>
      <c r="AU1061" s="213" t="s">
        <v>90</v>
      </c>
      <c r="AY1061" s="212" t="s">
        <v>139</v>
      </c>
      <c r="BK1061" s="214">
        <f>SUM(BK1062:BK1063)</f>
        <v>0</v>
      </c>
    </row>
    <row r="1062" s="2" customFormat="1" ht="14.4" customHeight="1">
      <c r="A1062" s="41"/>
      <c r="B1062" s="42"/>
      <c r="C1062" s="217" t="s">
        <v>1629</v>
      </c>
      <c r="D1062" s="217" t="s">
        <v>142</v>
      </c>
      <c r="E1062" s="218" t="s">
        <v>1630</v>
      </c>
      <c r="F1062" s="219" t="s">
        <v>1631</v>
      </c>
      <c r="G1062" s="220" t="s">
        <v>380</v>
      </c>
      <c r="H1062" s="221">
        <v>274.80000000000001</v>
      </c>
      <c r="I1062" s="222"/>
      <c r="J1062" s="223">
        <f>ROUND(I1062*H1062,2)</f>
        <v>0</v>
      </c>
      <c r="K1062" s="219" t="s">
        <v>145</v>
      </c>
      <c r="L1062" s="47"/>
      <c r="M1062" s="224" t="s">
        <v>80</v>
      </c>
      <c r="N1062" s="225" t="s">
        <v>52</v>
      </c>
      <c r="O1062" s="87"/>
      <c r="P1062" s="226">
        <f>O1062*H1062</f>
        <v>0</v>
      </c>
      <c r="Q1062" s="226">
        <v>0</v>
      </c>
      <c r="R1062" s="226">
        <f>Q1062*H1062</f>
        <v>0</v>
      </c>
      <c r="S1062" s="226">
        <v>0</v>
      </c>
      <c r="T1062" s="227">
        <f>S1062*H1062</f>
        <v>0</v>
      </c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R1062" s="228" t="s">
        <v>153</v>
      </c>
      <c r="AT1062" s="228" t="s">
        <v>142</v>
      </c>
      <c r="AU1062" s="228" t="s">
        <v>92</v>
      </c>
      <c r="AY1062" s="19" t="s">
        <v>139</v>
      </c>
      <c r="BE1062" s="229">
        <f>IF(N1062="základní",J1062,0)</f>
        <v>0</v>
      </c>
      <c r="BF1062" s="229">
        <f>IF(N1062="snížená",J1062,0)</f>
        <v>0</v>
      </c>
      <c r="BG1062" s="229">
        <f>IF(N1062="zákl. přenesená",J1062,0)</f>
        <v>0</v>
      </c>
      <c r="BH1062" s="229">
        <f>IF(N1062="sníž. přenesená",J1062,0)</f>
        <v>0</v>
      </c>
      <c r="BI1062" s="229">
        <f>IF(N1062="nulová",J1062,0)</f>
        <v>0</v>
      </c>
      <c r="BJ1062" s="19" t="s">
        <v>90</v>
      </c>
      <c r="BK1062" s="229">
        <f>ROUND(I1062*H1062,2)</f>
        <v>0</v>
      </c>
      <c r="BL1062" s="19" t="s">
        <v>153</v>
      </c>
      <c r="BM1062" s="228" t="s">
        <v>1632</v>
      </c>
    </row>
    <row r="1063" s="2" customFormat="1">
      <c r="A1063" s="41"/>
      <c r="B1063" s="42"/>
      <c r="C1063" s="43"/>
      <c r="D1063" s="230" t="s">
        <v>148</v>
      </c>
      <c r="E1063" s="43"/>
      <c r="F1063" s="231" t="s">
        <v>1633</v>
      </c>
      <c r="G1063" s="43"/>
      <c r="H1063" s="43"/>
      <c r="I1063" s="232"/>
      <c r="J1063" s="43"/>
      <c r="K1063" s="43"/>
      <c r="L1063" s="47"/>
      <c r="M1063" s="233"/>
      <c r="N1063" s="234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T1063" s="19" t="s">
        <v>148</v>
      </c>
      <c r="AU1063" s="19" t="s">
        <v>92</v>
      </c>
    </row>
    <row r="1064" s="12" customFormat="1" ht="25.92" customHeight="1">
      <c r="A1064" s="12"/>
      <c r="B1064" s="201"/>
      <c r="C1064" s="202"/>
      <c r="D1064" s="203" t="s">
        <v>81</v>
      </c>
      <c r="E1064" s="204" t="s">
        <v>731</v>
      </c>
      <c r="F1064" s="204" t="s">
        <v>732</v>
      </c>
      <c r="G1064" s="202"/>
      <c r="H1064" s="202"/>
      <c r="I1064" s="205"/>
      <c r="J1064" s="206">
        <f>BK1064</f>
        <v>0</v>
      </c>
      <c r="K1064" s="202"/>
      <c r="L1064" s="207"/>
      <c r="M1064" s="208"/>
      <c r="N1064" s="209"/>
      <c r="O1064" s="209"/>
      <c r="P1064" s="210">
        <f>P1065+P1108+P1122</f>
        <v>0</v>
      </c>
      <c r="Q1064" s="209"/>
      <c r="R1064" s="210">
        <f>R1065+R1108+R1122</f>
        <v>0.32802635999999996</v>
      </c>
      <c r="S1064" s="209"/>
      <c r="T1064" s="211">
        <f>T1065+T1108+T1122</f>
        <v>0</v>
      </c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R1064" s="212" t="s">
        <v>92</v>
      </c>
      <c r="AT1064" s="213" t="s">
        <v>81</v>
      </c>
      <c r="AU1064" s="213" t="s">
        <v>82</v>
      </c>
      <c r="AY1064" s="212" t="s">
        <v>139</v>
      </c>
      <c r="BK1064" s="214">
        <f>BK1065+BK1108+BK1122</f>
        <v>0</v>
      </c>
    </row>
    <row r="1065" s="12" customFormat="1" ht="22.8" customHeight="1">
      <c r="A1065" s="12"/>
      <c r="B1065" s="201"/>
      <c r="C1065" s="202"/>
      <c r="D1065" s="203" t="s">
        <v>81</v>
      </c>
      <c r="E1065" s="215" t="s">
        <v>733</v>
      </c>
      <c r="F1065" s="215" t="s">
        <v>734</v>
      </c>
      <c r="G1065" s="202"/>
      <c r="H1065" s="202"/>
      <c r="I1065" s="205"/>
      <c r="J1065" s="216">
        <f>BK1065</f>
        <v>0</v>
      </c>
      <c r="K1065" s="202"/>
      <c r="L1065" s="207"/>
      <c r="M1065" s="208"/>
      <c r="N1065" s="209"/>
      <c r="O1065" s="209"/>
      <c r="P1065" s="210">
        <f>SUM(P1066:P1107)</f>
        <v>0</v>
      </c>
      <c r="Q1065" s="209"/>
      <c r="R1065" s="210">
        <f>SUM(R1066:R1107)</f>
        <v>0.18480337</v>
      </c>
      <c r="S1065" s="209"/>
      <c r="T1065" s="211">
        <f>SUM(T1066:T1107)</f>
        <v>0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12" t="s">
        <v>92</v>
      </c>
      <c r="AT1065" s="213" t="s">
        <v>81</v>
      </c>
      <c r="AU1065" s="213" t="s">
        <v>90</v>
      </c>
      <c r="AY1065" s="212" t="s">
        <v>139</v>
      </c>
      <c r="BK1065" s="214">
        <f>SUM(BK1066:BK1107)</f>
        <v>0</v>
      </c>
    </row>
    <row r="1066" s="2" customFormat="1" ht="14.4" customHeight="1">
      <c r="A1066" s="41"/>
      <c r="B1066" s="42"/>
      <c r="C1066" s="217" t="s">
        <v>1634</v>
      </c>
      <c r="D1066" s="217" t="s">
        <v>142</v>
      </c>
      <c r="E1066" s="218" t="s">
        <v>1635</v>
      </c>
      <c r="F1066" s="219" t="s">
        <v>1636</v>
      </c>
      <c r="G1066" s="220" t="s">
        <v>330</v>
      </c>
      <c r="H1066" s="221">
        <v>14.256</v>
      </c>
      <c r="I1066" s="222"/>
      <c r="J1066" s="223">
        <f>ROUND(I1066*H1066,2)</f>
        <v>0</v>
      </c>
      <c r="K1066" s="219" t="s">
        <v>145</v>
      </c>
      <c r="L1066" s="47"/>
      <c r="M1066" s="224" t="s">
        <v>80</v>
      </c>
      <c r="N1066" s="225" t="s">
        <v>52</v>
      </c>
      <c r="O1066" s="87"/>
      <c r="P1066" s="226">
        <f>O1066*H1066</f>
        <v>0</v>
      </c>
      <c r="Q1066" s="226">
        <v>3.0000000000000001E-05</v>
      </c>
      <c r="R1066" s="226">
        <f>Q1066*H1066</f>
        <v>0.00042768</v>
      </c>
      <c r="S1066" s="226">
        <v>0</v>
      </c>
      <c r="T1066" s="227">
        <f>S1066*H1066</f>
        <v>0</v>
      </c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R1066" s="228" t="s">
        <v>223</v>
      </c>
      <c r="AT1066" s="228" t="s">
        <v>142</v>
      </c>
      <c r="AU1066" s="228" t="s">
        <v>92</v>
      </c>
      <c r="AY1066" s="19" t="s">
        <v>139</v>
      </c>
      <c r="BE1066" s="229">
        <f>IF(N1066="základní",J1066,0)</f>
        <v>0</v>
      </c>
      <c r="BF1066" s="229">
        <f>IF(N1066="snížená",J1066,0)</f>
        <v>0</v>
      </c>
      <c r="BG1066" s="229">
        <f>IF(N1066="zákl. přenesená",J1066,0)</f>
        <v>0</v>
      </c>
      <c r="BH1066" s="229">
        <f>IF(N1066="sníž. přenesená",J1066,0)</f>
        <v>0</v>
      </c>
      <c r="BI1066" s="229">
        <f>IF(N1066="nulová",J1066,0)</f>
        <v>0</v>
      </c>
      <c r="BJ1066" s="19" t="s">
        <v>90</v>
      </c>
      <c r="BK1066" s="229">
        <f>ROUND(I1066*H1066,2)</f>
        <v>0</v>
      </c>
      <c r="BL1066" s="19" t="s">
        <v>223</v>
      </c>
      <c r="BM1066" s="228" t="s">
        <v>1637</v>
      </c>
    </row>
    <row r="1067" s="2" customFormat="1">
      <c r="A1067" s="41"/>
      <c r="B1067" s="42"/>
      <c r="C1067" s="43"/>
      <c r="D1067" s="230" t="s">
        <v>148</v>
      </c>
      <c r="E1067" s="43"/>
      <c r="F1067" s="231" t="s">
        <v>1638</v>
      </c>
      <c r="G1067" s="43"/>
      <c r="H1067" s="43"/>
      <c r="I1067" s="232"/>
      <c r="J1067" s="43"/>
      <c r="K1067" s="43"/>
      <c r="L1067" s="47"/>
      <c r="M1067" s="233"/>
      <c r="N1067" s="234"/>
      <c r="O1067" s="87"/>
      <c r="P1067" s="87"/>
      <c r="Q1067" s="87"/>
      <c r="R1067" s="87"/>
      <c r="S1067" s="87"/>
      <c r="T1067" s="88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T1067" s="19" t="s">
        <v>148</v>
      </c>
      <c r="AU1067" s="19" t="s">
        <v>92</v>
      </c>
    </row>
    <row r="1068" s="2" customFormat="1">
      <c r="A1068" s="41"/>
      <c r="B1068" s="42"/>
      <c r="C1068" s="43"/>
      <c r="D1068" s="230" t="s">
        <v>149</v>
      </c>
      <c r="E1068" s="43"/>
      <c r="F1068" s="235" t="s">
        <v>1113</v>
      </c>
      <c r="G1068" s="43"/>
      <c r="H1068" s="43"/>
      <c r="I1068" s="232"/>
      <c r="J1068" s="43"/>
      <c r="K1068" s="43"/>
      <c r="L1068" s="47"/>
      <c r="M1068" s="233"/>
      <c r="N1068" s="234"/>
      <c r="O1068" s="87"/>
      <c r="P1068" s="87"/>
      <c r="Q1068" s="87"/>
      <c r="R1068" s="87"/>
      <c r="S1068" s="87"/>
      <c r="T1068" s="88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T1068" s="19" t="s">
        <v>149</v>
      </c>
      <c r="AU1068" s="19" t="s">
        <v>92</v>
      </c>
    </row>
    <row r="1069" s="13" customFormat="1">
      <c r="A1069" s="13"/>
      <c r="B1069" s="236"/>
      <c r="C1069" s="237"/>
      <c r="D1069" s="230" t="s">
        <v>151</v>
      </c>
      <c r="E1069" s="238" t="s">
        <v>80</v>
      </c>
      <c r="F1069" s="239" t="s">
        <v>1639</v>
      </c>
      <c r="G1069" s="237"/>
      <c r="H1069" s="240">
        <v>14.256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6" t="s">
        <v>151</v>
      </c>
      <c r="AU1069" s="246" t="s">
        <v>92</v>
      </c>
      <c r="AV1069" s="13" t="s">
        <v>92</v>
      </c>
      <c r="AW1069" s="13" t="s">
        <v>42</v>
      </c>
      <c r="AX1069" s="13" t="s">
        <v>82</v>
      </c>
      <c r="AY1069" s="246" t="s">
        <v>139</v>
      </c>
    </row>
    <row r="1070" s="14" customFormat="1">
      <c r="A1070" s="14"/>
      <c r="B1070" s="247"/>
      <c r="C1070" s="248"/>
      <c r="D1070" s="230" t="s">
        <v>151</v>
      </c>
      <c r="E1070" s="249" t="s">
        <v>80</v>
      </c>
      <c r="F1070" s="250" t="s">
        <v>152</v>
      </c>
      <c r="G1070" s="248"/>
      <c r="H1070" s="251">
        <v>14.256</v>
      </c>
      <c r="I1070" s="252"/>
      <c r="J1070" s="248"/>
      <c r="K1070" s="248"/>
      <c r="L1070" s="253"/>
      <c r="M1070" s="254"/>
      <c r="N1070" s="255"/>
      <c r="O1070" s="255"/>
      <c r="P1070" s="255"/>
      <c r="Q1070" s="255"/>
      <c r="R1070" s="255"/>
      <c r="S1070" s="255"/>
      <c r="T1070" s="256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7" t="s">
        <v>151</v>
      </c>
      <c r="AU1070" s="257" t="s">
        <v>92</v>
      </c>
      <c r="AV1070" s="14" t="s">
        <v>153</v>
      </c>
      <c r="AW1070" s="14" t="s">
        <v>42</v>
      </c>
      <c r="AX1070" s="14" t="s">
        <v>90</v>
      </c>
      <c r="AY1070" s="257" t="s">
        <v>139</v>
      </c>
    </row>
    <row r="1071" s="2" customFormat="1" ht="14.4" customHeight="1">
      <c r="A1071" s="41"/>
      <c r="B1071" s="42"/>
      <c r="C1071" s="282" t="s">
        <v>1640</v>
      </c>
      <c r="D1071" s="282" t="s">
        <v>832</v>
      </c>
      <c r="E1071" s="283" t="s">
        <v>1641</v>
      </c>
      <c r="F1071" s="284" t="s">
        <v>1642</v>
      </c>
      <c r="G1071" s="285" t="s">
        <v>380</v>
      </c>
      <c r="H1071" s="286">
        <v>0.010999999999999999</v>
      </c>
      <c r="I1071" s="287"/>
      <c r="J1071" s="288">
        <f>ROUND(I1071*H1071,2)</f>
        <v>0</v>
      </c>
      <c r="K1071" s="284" t="s">
        <v>145</v>
      </c>
      <c r="L1071" s="289"/>
      <c r="M1071" s="290" t="s">
        <v>80</v>
      </c>
      <c r="N1071" s="291" t="s">
        <v>52</v>
      </c>
      <c r="O1071" s="87"/>
      <c r="P1071" s="226">
        <f>O1071*H1071</f>
        <v>0</v>
      </c>
      <c r="Q1071" s="226">
        <v>1</v>
      </c>
      <c r="R1071" s="226">
        <f>Q1071*H1071</f>
        <v>0.010999999999999999</v>
      </c>
      <c r="S1071" s="226">
        <v>0</v>
      </c>
      <c r="T1071" s="227">
        <f>S1071*H1071</f>
        <v>0</v>
      </c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R1071" s="228" t="s">
        <v>574</v>
      </c>
      <c r="AT1071" s="228" t="s">
        <v>832</v>
      </c>
      <c r="AU1071" s="228" t="s">
        <v>92</v>
      </c>
      <c r="AY1071" s="19" t="s">
        <v>139</v>
      </c>
      <c r="BE1071" s="229">
        <f>IF(N1071="základní",J1071,0)</f>
        <v>0</v>
      </c>
      <c r="BF1071" s="229">
        <f>IF(N1071="snížená",J1071,0)</f>
        <v>0</v>
      </c>
      <c r="BG1071" s="229">
        <f>IF(N1071="zákl. přenesená",J1071,0)</f>
        <v>0</v>
      </c>
      <c r="BH1071" s="229">
        <f>IF(N1071="sníž. přenesená",J1071,0)</f>
        <v>0</v>
      </c>
      <c r="BI1071" s="229">
        <f>IF(N1071="nulová",J1071,0)</f>
        <v>0</v>
      </c>
      <c r="BJ1071" s="19" t="s">
        <v>90</v>
      </c>
      <c r="BK1071" s="229">
        <f>ROUND(I1071*H1071,2)</f>
        <v>0</v>
      </c>
      <c r="BL1071" s="19" t="s">
        <v>223</v>
      </c>
      <c r="BM1071" s="228" t="s">
        <v>1643</v>
      </c>
    </row>
    <row r="1072" s="2" customFormat="1">
      <c r="A1072" s="41"/>
      <c r="B1072" s="42"/>
      <c r="C1072" s="43"/>
      <c r="D1072" s="230" t="s">
        <v>148</v>
      </c>
      <c r="E1072" s="43"/>
      <c r="F1072" s="231" t="s">
        <v>1642</v>
      </c>
      <c r="G1072" s="43"/>
      <c r="H1072" s="43"/>
      <c r="I1072" s="232"/>
      <c r="J1072" s="43"/>
      <c r="K1072" s="43"/>
      <c r="L1072" s="47"/>
      <c r="M1072" s="233"/>
      <c r="N1072" s="234"/>
      <c r="O1072" s="87"/>
      <c r="P1072" s="87"/>
      <c r="Q1072" s="87"/>
      <c r="R1072" s="87"/>
      <c r="S1072" s="87"/>
      <c r="T1072" s="88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T1072" s="19" t="s">
        <v>148</v>
      </c>
      <c r="AU1072" s="19" t="s">
        <v>92</v>
      </c>
    </row>
    <row r="1073" s="13" customFormat="1">
      <c r="A1073" s="13"/>
      <c r="B1073" s="236"/>
      <c r="C1073" s="237"/>
      <c r="D1073" s="230" t="s">
        <v>151</v>
      </c>
      <c r="E1073" s="237"/>
      <c r="F1073" s="239" t="s">
        <v>1644</v>
      </c>
      <c r="G1073" s="237"/>
      <c r="H1073" s="240">
        <v>0.010999999999999999</v>
      </c>
      <c r="I1073" s="241"/>
      <c r="J1073" s="237"/>
      <c r="K1073" s="237"/>
      <c r="L1073" s="242"/>
      <c r="M1073" s="243"/>
      <c r="N1073" s="244"/>
      <c r="O1073" s="244"/>
      <c r="P1073" s="244"/>
      <c r="Q1073" s="244"/>
      <c r="R1073" s="244"/>
      <c r="S1073" s="244"/>
      <c r="T1073" s="245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6" t="s">
        <v>151</v>
      </c>
      <c r="AU1073" s="246" t="s">
        <v>92</v>
      </c>
      <c r="AV1073" s="13" t="s">
        <v>92</v>
      </c>
      <c r="AW1073" s="13" t="s">
        <v>4</v>
      </c>
      <c r="AX1073" s="13" t="s">
        <v>90</v>
      </c>
      <c r="AY1073" s="246" t="s">
        <v>139</v>
      </c>
    </row>
    <row r="1074" s="2" customFormat="1" ht="14.4" customHeight="1">
      <c r="A1074" s="41"/>
      <c r="B1074" s="42"/>
      <c r="C1074" s="282" t="s">
        <v>1645</v>
      </c>
      <c r="D1074" s="282" t="s">
        <v>832</v>
      </c>
      <c r="E1074" s="283" t="s">
        <v>1646</v>
      </c>
      <c r="F1074" s="284" t="s">
        <v>1647</v>
      </c>
      <c r="G1074" s="285" t="s">
        <v>380</v>
      </c>
      <c r="H1074" s="286">
        <v>0.010999999999999999</v>
      </c>
      <c r="I1074" s="287"/>
      <c r="J1074" s="288">
        <f>ROUND(I1074*H1074,2)</f>
        <v>0</v>
      </c>
      <c r="K1074" s="284" t="s">
        <v>145</v>
      </c>
      <c r="L1074" s="289"/>
      <c r="M1074" s="290" t="s">
        <v>80</v>
      </c>
      <c r="N1074" s="291" t="s">
        <v>52</v>
      </c>
      <c r="O1074" s="87"/>
      <c r="P1074" s="226">
        <f>O1074*H1074</f>
        <v>0</v>
      </c>
      <c r="Q1074" s="226">
        <v>1</v>
      </c>
      <c r="R1074" s="226">
        <f>Q1074*H1074</f>
        <v>0.010999999999999999</v>
      </c>
      <c r="S1074" s="226">
        <v>0</v>
      </c>
      <c r="T1074" s="227">
        <f>S1074*H1074</f>
        <v>0</v>
      </c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R1074" s="228" t="s">
        <v>574</v>
      </c>
      <c r="AT1074" s="228" t="s">
        <v>832</v>
      </c>
      <c r="AU1074" s="228" t="s">
        <v>92</v>
      </c>
      <c r="AY1074" s="19" t="s">
        <v>139</v>
      </c>
      <c r="BE1074" s="229">
        <f>IF(N1074="základní",J1074,0)</f>
        <v>0</v>
      </c>
      <c r="BF1074" s="229">
        <f>IF(N1074="snížená",J1074,0)</f>
        <v>0</v>
      </c>
      <c r="BG1074" s="229">
        <f>IF(N1074="zákl. přenesená",J1074,0)</f>
        <v>0</v>
      </c>
      <c r="BH1074" s="229">
        <f>IF(N1074="sníž. přenesená",J1074,0)</f>
        <v>0</v>
      </c>
      <c r="BI1074" s="229">
        <f>IF(N1074="nulová",J1074,0)</f>
        <v>0</v>
      </c>
      <c r="BJ1074" s="19" t="s">
        <v>90</v>
      </c>
      <c r="BK1074" s="229">
        <f>ROUND(I1074*H1074,2)</f>
        <v>0</v>
      </c>
      <c r="BL1074" s="19" t="s">
        <v>223</v>
      </c>
      <c r="BM1074" s="228" t="s">
        <v>1648</v>
      </c>
    </row>
    <row r="1075" s="2" customFormat="1">
      <c r="A1075" s="41"/>
      <c r="B1075" s="42"/>
      <c r="C1075" s="43"/>
      <c r="D1075" s="230" t="s">
        <v>148</v>
      </c>
      <c r="E1075" s="43"/>
      <c r="F1075" s="231" t="s">
        <v>1647</v>
      </c>
      <c r="G1075" s="43"/>
      <c r="H1075" s="43"/>
      <c r="I1075" s="232"/>
      <c r="J1075" s="43"/>
      <c r="K1075" s="43"/>
      <c r="L1075" s="47"/>
      <c r="M1075" s="233"/>
      <c r="N1075" s="234"/>
      <c r="O1075" s="87"/>
      <c r="P1075" s="87"/>
      <c r="Q1075" s="87"/>
      <c r="R1075" s="87"/>
      <c r="S1075" s="87"/>
      <c r="T1075" s="88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T1075" s="19" t="s">
        <v>148</v>
      </c>
      <c r="AU1075" s="19" t="s">
        <v>92</v>
      </c>
    </row>
    <row r="1076" s="13" customFormat="1">
      <c r="A1076" s="13"/>
      <c r="B1076" s="236"/>
      <c r="C1076" s="237"/>
      <c r="D1076" s="230" t="s">
        <v>151</v>
      </c>
      <c r="E1076" s="237"/>
      <c r="F1076" s="239" t="s">
        <v>1644</v>
      </c>
      <c r="G1076" s="237"/>
      <c r="H1076" s="240">
        <v>0.010999999999999999</v>
      </c>
      <c r="I1076" s="241"/>
      <c r="J1076" s="237"/>
      <c r="K1076" s="237"/>
      <c r="L1076" s="242"/>
      <c r="M1076" s="243"/>
      <c r="N1076" s="244"/>
      <c r="O1076" s="244"/>
      <c r="P1076" s="244"/>
      <c r="Q1076" s="244"/>
      <c r="R1076" s="244"/>
      <c r="S1076" s="244"/>
      <c r="T1076" s="245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6" t="s">
        <v>151</v>
      </c>
      <c r="AU1076" s="246" t="s">
        <v>92</v>
      </c>
      <c r="AV1076" s="13" t="s">
        <v>92</v>
      </c>
      <c r="AW1076" s="13" t="s">
        <v>4</v>
      </c>
      <c r="AX1076" s="13" t="s">
        <v>90</v>
      </c>
      <c r="AY1076" s="246" t="s">
        <v>139</v>
      </c>
    </row>
    <row r="1077" s="2" customFormat="1" ht="14.4" customHeight="1">
      <c r="A1077" s="41"/>
      <c r="B1077" s="42"/>
      <c r="C1077" s="217" t="s">
        <v>1649</v>
      </c>
      <c r="D1077" s="217" t="s">
        <v>142</v>
      </c>
      <c r="E1077" s="218" t="s">
        <v>1650</v>
      </c>
      <c r="F1077" s="219" t="s">
        <v>1651</v>
      </c>
      <c r="G1077" s="220" t="s">
        <v>330</v>
      </c>
      <c r="H1077" s="221">
        <v>11.603</v>
      </c>
      <c r="I1077" s="222"/>
      <c r="J1077" s="223">
        <f>ROUND(I1077*H1077,2)</f>
        <v>0</v>
      </c>
      <c r="K1077" s="219" t="s">
        <v>145</v>
      </c>
      <c r="L1077" s="47"/>
      <c r="M1077" s="224" t="s">
        <v>80</v>
      </c>
      <c r="N1077" s="225" t="s">
        <v>52</v>
      </c>
      <c r="O1077" s="87"/>
      <c r="P1077" s="226">
        <f>O1077*H1077</f>
        <v>0</v>
      </c>
      <c r="Q1077" s="226">
        <v>3.0000000000000001E-05</v>
      </c>
      <c r="R1077" s="226">
        <f>Q1077*H1077</f>
        <v>0.00034809000000000001</v>
      </c>
      <c r="S1077" s="226">
        <v>0</v>
      </c>
      <c r="T1077" s="227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28" t="s">
        <v>223</v>
      </c>
      <c r="AT1077" s="228" t="s">
        <v>142</v>
      </c>
      <c r="AU1077" s="228" t="s">
        <v>92</v>
      </c>
      <c r="AY1077" s="19" t="s">
        <v>139</v>
      </c>
      <c r="BE1077" s="229">
        <f>IF(N1077="základní",J1077,0)</f>
        <v>0</v>
      </c>
      <c r="BF1077" s="229">
        <f>IF(N1077="snížená",J1077,0)</f>
        <v>0</v>
      </c>
      <c r="BG1077" s="229">
        <f>IF(N1077="zákl. přenesená",J1077,0)</f>
        <v>0</v>
      </c>
      <c r="BH1077" s="229">
        <f>IF(N1077="sníž. přenesená",J1077,0)</f>
        <v>0</v>
      </c>
      <c r="BI1077" s="229">
        <f>IF(N1077="nulová",J1077,0)</f>
        <v>0</v>
      </c>
      <c r="BJ1077" s="19" t="s">
        <v>90</v>
      </c>
      <c r="BK1077" s="229">
        <f>ROUND(I1077*H1077,2)</f>
        <v>0</v>
      </c>
      <c r="BL1077" s="19" t="s">
        <v>223</v>
      </c>
      <c r="BM1077" s="228" t="s">
        <v>1652</v>
      </c>
    </row>
    <row r="1078" s="2" customFormat="1">
      <c r="A1078" s="41"/>
      <c r="B1078" s="42"/>
      <c r="C1078" s="43"/>
      <c r="D1078" s="230" t="s">
        <v>148</v>
      </c>
      <c r="E1078" s="43"/>
      <c r="F1078" s="231" t="s">
        <v>1653</v>
      </c>
      <c r="G1078" s="43"/>
      <c r="H1078" s="43"/>
      <c r="I1078" s="232"/>
      <c r="J1078" s="43"/>
      <c r="K1078" s="43"/>
      <c r="L1078" s="47"/>
      <c r="M1078" s="233"/>
      <c r="N1078" s="234"/>
      <c r="O1078" s="87"/>
      <c r="P1078" s="87"/>
      <c r="Q1078" s="87"/>
      <c r="R1078" s="87"/>
      <c r="S1078" s="87"/>
      <c r="T1078" s="88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T1078" s="19" t="s">
        <v>148</v>
      </c>
      <c r="AU1078" s="19" t="s">
        <v>92</v>
      </c>
    </row>
    <row r="1079" s="2" customFormat="1">
      <c r="A1079" s="41"/>
      <c r="B1079" s="42"/>
      <c r="C1079" s="43"/>
      <c r="D1079" s="230" t="s">
        <v>149</v>
      </c>
      <c r="E1079" s="43"/>
      <c r="F1079" s="235" t="s">
        <v>1654</v>
      </c>
      <c r="G1079" s="43"/>
      <c r="H1079" s="43"/>
      <c r="I1079" s="232"/>
      <c r="J1079" s="43"/>
      <c r="K1079" s="43"/>
      <c r="L1079" s="47"/>
      <c r="M1079" s="233"/>
      <c r="N1079" s="234"/>
      <c r="O1079" s="87"/>
      <c r="P1079" s="87"/>
      <c r="Q1079" s="87"/>
      <c r="R1079" s="87"/>
      <c r="S1079" s="87"/>
      <c r="T1079" s="88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T1079" s="19" t="s">
        <v>149</v>
      </c>
      <c r="AU1079" s="19" t="s">
        <v>92</v>
      </c>
    </row>
    <row r="1080" s="13" customFormat="1">
      <c r="A1080" s="13"/>
      <c r="B1080" s="236"/>
      <c r="C1080" s="237"/>
      <c r="D1080" s="230" t="s">
        <v>151</v>
      </c>
      <c r="E1080" s="238" t="s">
        <v>80</v>
      </c>
      <c r="F1080" s="239" t="s">
        <v>1655</v>
      </c>
      <c r="G1080" s="237"/>
      <c r="H1080" s="240">
        <v>11.603</v>
      </c>
      <c r="I1080" s="241"/>
      <c r="J1080" s="237"/>
      <c r="K1080" s="237"/>
      <c r="L1080" s="242"/>
      <c r="M1080" s="243"/>
      <c r="N1080" s="244"/>
      <c r="O1080" s="244"/>
      <c r="P1080" s="244"/>
      <c r="Q1080" s="244"/>
      <c r="R1080" s="244"/>
      <c r="S1080" s="244"/>
      <c r="T1080" s="245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6" t="s">
        <v>151</v>
      </c>
      <c r="AU1080" s="246" t="s">
        <v>92</v>
      </c>
      <c r="AV1080" s="13" t="s">
        <v>92</v>
      </c>
      <c r="AW1080" s="13" t="s">
        <v>42</v>
      </c>
      <c r="AX1080" s="13" t="s">
        <v>82</v>
      </c>
      <c r="AY1080" s="246" t="s">
        <v>139</v>
      </c>
    </row>
    <row r="1081" s="14" customFormat="1">
      <c r="A1081" s="14"/>
      <c r="B1081" s="247"/>
      <c r="C1081" s="248"/>
      <c r="D1081" s="230" t="s">
        <v>151</v>
      </c>
      <c r="E1081" s="249" t="s">
        <v>80</v>
      </c>
      <c r="F1081" s="250" t="s">
        <v>152</v>
      </c>
      <c r="G1081" s="248"/>
      <c r="H1081" s="251">
        <v>11.603</v>
      </c>
      <c r="I1081" s="252"/>
      <c r="J1081" s="248"/>
      <c r="K1081" s="248"/>
      <c r="L1081" s="253"/>
      <c r="M1081" s="254"/>
      <c r="N1081" s="255"/>
      <c r="O1081" s="255"/>
      <c r="P1081" s="255"/>
      <c r="Q1081" s="255"/>
      <c r="R1081" s="255"/>
      <c r="S1081" s="255"/>
      <c r="T1081" s="256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7" t="s">
        <v>151</v>
      </c>
      <c r="AU1081" s="257" t="s">
        <v>92</v>
      </c>
      <c r="AV1081" s="14" t="s">
        <v>153</v>
      </c>
      <c r="AW1081" s="14" t="s">
        <v>42</v>
      </c>
      <c r="AX1081" s="14" t="s">
        <v>90</v>
      </c>
      <c r="AY1081" s="257" t="s">
        <v>139</v>
      </c>
    </row>
    <row r="1082" s="2" customFormat="1" ht="14.4" customHeight="1">
      <c r="A1082" s="41"/>
      <c r="B1082" s="42"/>
      <c r="C1082" s="282" t="s">
        <v>1656</v>
      </c>
      <c r="D1082" s="282" t="s">
        <v>832</v>
      </c>
      <c r="E1082" s="283" t="s">
        <v>1641</v>
      </c>
      <c r="F1082" s="284" t="s">
        <v>1642</v>
      </c>
      <c r="G1082" s="285" t="s">
        <v>380</v>
      </c>
      <c r="H1082" s="286">
        <v>0.02</v>
      </c>
      <c r="I1082" s="287"/>
      <c r="J1082" s="288">
        <f>ROUND(I1082*H1082,2)</f>
        <v>0</v>
      </c>
      <c r="K1082" s="284" t="s">
        <v>145</v>
      </c>
      <c r="L1082" s="289"/>
      <c r="M1082" s="290" t="s">
        <v>80</v>
      </c>
      <c r="N1082" s="291" t="s">
        <v>52</v>
      </c>
      <c r="O1082" s="87"/>
      <c r="P1082" s="226">
        <f>O1082*H1082</f>
        <v>0</v>
      </c>
      <c r="Q1082" s="226">
        <v>1</v>
      </c>
      <c r="R1082" s="226">
        <f>Q1082*H1082</f>
        <v>0.02</v>
      </c>
      <c r="S1082" s="226">
        <v>0</v>
      </c>
      <c r="T1082" s="227">
        <f>S1082*H1082</f>
        <v>0</v>
      </c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R1082" s="228" t="s">
        <v>574</v>
      </c>
      <c r="AT1082" s="228" t="s">
        <v>832</v>
      </c>
      <c r="AU1082" s="228" t="s">
        <v>92</v>
      </c>
      <c r="AY1082" s="19" t="s">
        <v>139</v>
      </c>
      <c r="BE1082" s="229">
        <f>IF(N1082="základní",J1082,0)</f>
        <v>0</v>
      </c>
      <c r="BF1082" s="229">
        <f>IF(N1082="snížená",J1082,0)</f>
        <v>0</v>
      </c>
      <c r="BG1082" s="229">
        <f>IF(N1082="zákl. přenesená",J1082,0)</f>
        <v>0</v>
      </c>
      <c r="BH1082" s="229">
        <f>IF(N1082="sníž. přenesená",J1082,0)</f>
        <v>0</v>
      </c>
      <c r="BI1082" s="229">
        <f>IF(N1082="nulová",J1082,0)</f>
        <v>0</v>
      </c>
      <c r="BJ1082" s="19" t="s">
        <v>90</v>
      </c>
      <c r="BK1082" s="229">
        <f>ROUND(I1082*H1082,2)</f>
        <v>0</v>
      </c>
      <c r="BL1082" s="19" t="s">
        <v>223</v>
      </c>
      <c r="BM1082" s="228" t="s">
        <v>1657</v>
      </c>
    </row>
    <row r="1083" s="2" customFormat="1">
      <c r="A1083" s="41"/>
      <c r="B1083" s="42"/>
      <c r="C1083" s="43"/>
      <c r="D1083" s="230" t="s">
        <v>148</v>
      </c>
      <c r="E1083" s="43"/>
      <c r="F1083" s="231" t="s">
        <v>1642</v>
      </c>
      <c r="G1083" s="43"/>
      <c r="H1083" s="43"/>
      <c r="I1083" s="232"/>
      <c r="J1083" s="43"/>
      <c r="K1083" s="43"/>
      <c r="L1083" s="47"/>
      <c r="M1083" s="233"/>
      <c r="N1083" s="234"/>
      <c r="O1083" s="87"/>
      <c r="P1083" s="87"/>
      <c r="Q1083" s="87"/>
      <c r="R1083" s="87"/>
      <c r="S1083" s="87"/>
      <c r="T1083" s="88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T1083" s="19" t="s">
        <v>148</v>
      </c>
      <c r="AU1083" s="19" t="s">
        <v>92</v>
      </c>
    </row>
    <row r="1084" s="13" customFormat="1">
      <c r="A1084" s="13"/>
      <c r="B1084" s="236"/>
      <c r="C1084" s="237"/>
      <c r="D1084" s="230" t="s">
        <v>151</v>
      </c>
      <c r="E1084" s="237"/>
      <c r="F1084" s="239" t="s">
        <v>1658</v>
      </c>
      <c r="G1084" s="237"/>
      <c r="H1084" s="240">
        <v>0.02</v>
      </c>
      <c r="I1084" s="241"/>
      <c r="J1084" s="237"/>
      <c r="K1084" s="237"/>
      <c r="L1084" s="242"/>
      <c r="M1084" s="243"/>
      <c r="N1084" s="244"/>
      <c r="O1084" s="244"/>
      <c r="P1084" s="244"/>
      <c r="Q1084" s="244"/>
      <c r="R1084" s="244"/>
      <c r="S1084" s="244"/>
      <c r="T1084" s="245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6" t="s">
        <v>151</v>
      </c>
      <c r="AU1084" s="246" t="s">
        <v>92</v>
      </c>
      <c r="AV1084" s="13" t="s">
        <v>92</v>
      </c>
      <c r="AW1084" s="13" t="s">
        <v>4</v>
      </c>
      <c r="AX1084" s="13" t="s">
        <v>90</v>
      </c>
      <c r="AY1084" s="246" t="s">
        <v>139</v>
      </c>
    </row>
    <row r="1085" s="2" customFormat="1" ht="14.4" customHeight="1">
      <c r="A1085" s="41"/>
      <c r="B1085" s="42"/>
      <c r="C1085" s="282" t="s">
        <v>1659</v>
      </c>
      <c r="D1085" s="282" t="s">
        <v>832</v>
      </c>
      <c r="E1085" s="283" t="s">
        <v>1660</v>
      </c>
      <c r="F1085" s="284" t="s">
        <v>1661</v>
      </c>
      <c r="G1085" s="285" t="s">
        <v>380</v>
      </c>
      <c r="H1085" s="286">
        <v>0.02</v>
      </c>
      <c r="I1085" s="287"/>
      <c r="J1085" s="288">
        <f>ROUND(I1085*H1085,2)</f>
        <v>0</v>
      </c>
      <c r="K1085" s="284" t="s">
        <v>145</v>
      </c>
      <c r="L1085" s="289"/>
      <c r="M1085" s="290" t="s">
        <v>80</v>
      </c>
      <c r="N1085" s="291" t="s">
        <v>52</v>
      </c>
      <c r="O1085" s="87"/>
      <c r="P1085" s="226">
        <f>O1085*H1085</f>
        <v>0</v>
      </c>
      <c r="Q1085" s="226">
        <v>1</v>
      </c>
      <c r="R1085" s="226">
        <f>Q1085*H1085</f>
        <v>0.02</v>
      </c>
      <c r="S1085" s="226">
        <v>0</v>
      </c>
      <c r="T1085" s="227">
        <f>S1085*H1085</f>
        <v>0</v>
      </c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R1085" s="228" t="s">
        <v>574</v>
      </c>
      <c r="AT1085" s="228" t="s">
        <v>832</v>
      </c>
      <c r="AU1085" s="228" t="s">
        <v>92</v>
      </c>
      <c r="AY1085" s="19" t="s">
        <v>139</v>
      </c>
      <c r="BE1085" s="229">
        <f>IF(N1085="základní",J1085,0)</f>
        <v>0</v>
      </c>
      <c r="BF1085" s="229">
        <f>IF(N1085="snížená",J1085,0)</f>
        <v>0</v>
      </c>
      <c r="BG1085" s="229">
        <f>IF(N1085="zákl. přenesená",J1085,0)</f>
        <v>0</v>
      </c>
      <c r="BH1085" s="229">
        <f>IF(N1085="sníž. přenesená",J1085,0)</f>
        <v>0</v>
      </c>
      <c r="BI1085" s="229">
        <f>IF(N1085="nulová",J1085,0)</f>
        <v>0</v>
      </c>
      <c r="BJ1085" s="19" t="s">
        <v>90</v>
      </c>
      <c r="BK1085" s="229">
        <f>ROUND(I1085*H1085,2)</f>
        <v>0</v>
      </c>
      <c r="BL1085" s="19" t="s">
        <v>223</v>
      </c>
      <c r="BM1085" s="228" t="s">
        <v>1662</v>
      </c>
    </row>
    <row r="1086" s="2" customFormat="1">
      <c r="A1086" s="41"/>
      <c r="B1086" s="42"/>
      <c r="C1086" s="43"/>
      <c r="D1086" s="230" t="s">
        <v>148</v>
      </c>
      <c r="E1086" s="43"/>
      <c r="F1086" s="231" t="s">
        <v>1661</v>
      </c>
      <c r="G1086" s="43"/>
      <c r="H1086" s="43"/>
      <c r="I1086" s="232"/>
      <c r="J1086" s="43"/>
      <c r="K1086" s="43"/>
      <c r="L1086" s="47"/>
      <c r="M1086" s="233"/>
      <c r="N1086" s="234"/>
      <c r="O1086" s="87"/>
      <c r="P1086" s="87"/>
      <c r="Q1086" s="87"/>
      <c r="R1086" s="87"/>
      <c r="S1086" s="87"/>
      <c r="T1086" s="88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T1086" s="19" t="s">
        <v>148</v>
      </c>
      <c r="AU1086" s="19" t="s">
        <v>92</v>
      </c>
    </row>
    <row r="1087" s="13" customFormat="1">
      <c r="A1087" s="13"/>
      <c r="B1087" s="236"/>
      <c r="C1087" s="237"/>
      <c r="D1087" s="230" t="s">
        <v>151</v>
      </c>
      <c r="E1087" s="237"/>
      <c r="F1087" s="239" t="s">
        <v>1658</v>
      </c>
      <c r="G1087" s="237"/>
      <c r="H1087" s="240">
        <v>0.02</v>
      </c>
      <c r="I1087" s="241"/>
      <c r="J1087" s="237"/>
      <c r="K1087" s="237"/>
      <c r="L1087" s="242"/>
      <c r="M1087" s="243"/>
      <c r="N1087" s="244"/>
      <c r="O1087" s="244"/>
      <c r="P1087" s="244"/>
      <c r="Q1087" s="244"/>
      <c r="R1087" s="244"/>
      <c r="S1087" s="244"/>
      <c r="T1087" s="24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6" t="s">
        <v>151</v>
      </c>
      <c r="AU1087" s="246" t="s">
        <v>92</v>
      </c>
      <c r="AV1087" s="13" t="s">
        <v>92</v>
      </c>
      <c r="AW1087" s="13" t="s">
        <v>4</v>
      </c>
      <c r="AX1087" s="13" t="s">
        <v>90</v>
      </c>
      <c r="AY1087" s="246" t="s">
        <v>139</v>
      </c>
    </row>
    <row r="1088" s="2" customFormat="1" ht="14.4" customHeight="1">
      <c r="A1088" s="41"/>
      <c r="B1088" s="42"/>
      <c r="C1088" s="217" t="s">
        <v>1663</v>
      </c>
      <c r="D1088" s="217" t="s">
        <v>142</v>
      </c>
      <c r="E1088" s="218" t="s">
        <v>1664</v>
      </c>
      <c r="F1088" s="219" t="s">
        <v>1665</v>
      </c>
      <c r="G1088" s="220" t="s">
        <v>330</v>
      </c>
      <c r="H1088" s="221">
        <v>7.1280000000000001</v>
      </c>
      <c r="I1088" s="222"/>
      <c r="J1088" s="223">
        <f>ROUND(I1088*H1088,2)</f>
        <v>0</v>
      </c>
      <c r="K1088" s="219" t="s">
        <v>145</v>
      </c>
      <c r="L1088" s="47"/>
      <c r="M1088" s="224" t="s">
        <v>80</v>
      </c>
      <c r="N1088" s="225" t="s">
        <v>52</v>
      </c>
      <c r="O1088" s="87"/>
      <c r="P1088" s="226">
        <f>O1088*H1088</f>
        <v>0</v>
      </c>
      <c r="Q1088" s="226">
        <v>0.00040000000000000002</v>
      </c>
      <c r="R1088" s="226">
        <f>Q1088*H1088</f>
        <v>0.0028512000000000003</v>
      </c>
      <c r="S1088" s="226">
        <v>0</v>
      </c>
      <c r="T1088" s="227">
        <f>S1088*H1088</f>
        <v>0</v>
      </c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R1088" s="228" t="s">
        <v>223</v>
      </c>
      <c r="AT1088" s="228" t="s">
        <v>142</v>
      </c>
      <c r="AU1088" s="228" t="s">
        <v>92</v>
      </c>
      <c r="AY1088" s="19" t="s">
        <v>139</v>
      </c>
      <c r="BE1088" s="229">
        <f>IF(N1088="základní",J1088,0)</f>
        <v>0</v>
      </c>
      <c r="BF1088" s="229">
        <f>IF(N1088="snížená",J1088,0)</f>
        <v>0</v>
      </c>
      <c r="BG1088" s="229">
        <f>IF(N1088="zákl. přenesená",J1088,0)</f>
        <v>0</v>
      </c>
      <c r="BH1088" s="229">
        <f>IF(N1088="sníž. přenesená",J1088,0)</f>
        <v>0</v>
      </c>
      <c r="BI1088" s="229">
        <f>IF(N1088="nulová",J1088,0)</f>
        <v>0</v>
      </c>
      <c r="BJ1088" s="19" t="s">
        <v>90</v>
      </c>
      <c r="BK1088" s="229">
        <f>ROUND(I1088*H1088,2)</f>
        <v>0</v>
      </c>
      <c r="BL1088" s="19" t="s">
        <v>223</v>
      </c>
      <c r="BM1088" s="228" t="s">
        <v>1666</v>
      </c>
    </row>
    <row r="1089" s="2" customFormat="1">
      <c r="A1089" s="41"/>
      <c r="B1089" s="42"/>
      <c r="C1089" s="43"/>
      <c r="D1089" s="230" t="s">
        <v>148</v>
      </c>
      <c r="E1089" s="43"/>
      <c r="F1089" s="231" t="s">
        <v>1667</v>
      </c>
      <c r="G1089" s="43"/>
      <c r="H1089" s="43"/>
      <c r="I1089" s="232"/>
      <c r="J1089" s="43"/>
      <c r="K1089" s="43"/>
      <c r="L1089" s="47"/>
      <c r="M1089" s="233"/>
      <c r="N1089" s="234"/>
      <c r="O1089" s="87"/>
      <c r="P1089" s="87"/>
      <c r="Q1089" s="87"/>
      <c r="R1089" s="87"/>
      <c r="S1089" s="87"/>
      <c r="T1089" s="88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T1089" s="19" t="s">
        <v>148</v>
      </c>
      <c r="AU1089" s="19" t="s">
        <v>92</v>
      </c>
    </row>
    <row r="1090" s="2" customFormat="1">
      <c r="A1090" s="41"/>
      <c r="B1090" s="42"/>
      <c r="C1090" s="43"/>
      <c r="D1090" s="230" t="s">
        <v>149</v>
      </c>
      <c r="E1090" s="43"/>
      <c r="F1090" s="235" t="s">
        <v>1113</v>
      </c>
      <c r="G1090" s="43"/>
      <c r="H1090" s="43"/>
      <c r="I1090" s="232"/>
      <c r="J1090" s="43"/>
      <c r="K1090" s="43"/>
      <c r="L1090" s="47"/>
      <c r="M1090" s="233"/>
      <c r="N1090" s="234"/>
      <c r="O1090" s="87"/>
      <c r="P1090" s="87"/>
      <c r="Q1090" s="87"/>
      <c r="R1090" s="87"/>
      <c r="S1090" s="87"/>
      <c r="T1090" s="88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T1090" s="19" t="s">
        <v>149</v>
      </c>
      <c r="AU1090" s="19" t="s">
        <v>92</v>
      </c>
    </row>
    <row r="1091" s="13" customFormat="1">
      <c r="A1091" s="13"/>
      <c r="B1091" s="236"/>
      <c r="C1091" s="237"/>
      <c r="D1091" s="230" t="s">
        <v>151</v>
      </c>
      <c r="E1091" s="238" t="s">
        <v>80</v>
      </c>
      <c r="F1091" s="239" t="s">
        <v>1668</v>
      </c>
      <c r="G1091" s="237"/>
      <c r="H1091" s="240">
        <v>7.1280000000000001</v>
      </c>
      <c r="I1091" s="241"/>
      <c r="J1091" s="237"/>
      <c r="K1091" s="237"/>
      <c r="L1091" s="242"/>
      <c r="M1091" s="243"/>
      <c r="N1091" s="244"/>
      <c r="O1091" s="244"/>
      <c r="P1091" s="244"/>
      <c r="Q1091" s="244"/>
      <c r="R1091" s="244"/>
      <c r="S1091" s="244"/>
      <c r="T1091" s="24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6" t="s">
        <v>151</v>
      </c>
      <c r="AU1091" s="246" t="s">
        <v>92</v>
      </c>
      <c r="AV1091" s="13" t="s">
        <v>92</v>
      </c>
      <c r="AW1091" s="13" t="s">
        <v>42</v>
      </c>
      <c r="AX1091" s="13" t="s">
        <v>82</v>
      </c>
      <c r="AY1091" s="246" t="s">
        <v>139</v>
      </c>
    </row>
    <row r="1092" s="14" customFormat="1">
      <c r="A1092" s="14"/>
      <c r="B1092" s="247"/>
      <c r="C1092" s="248"/>
      <c r="D1092" s="230" t="s">
        <v>151</v>
      </c>
      <c r="E1092" s="249" t="s">
        <v>80</v>
      </c>
      <c r="F1092" s="250" t="s">
        <v>152</v>
      </c>
      <c r="G1092" s="248"/>
      <c r="H1092" s="251">
        <v>7.1280000000000001</v>
      </c>
      <c r="I1092" s="252"/>
      <c r="J1092" s="248"/>
      <c r="K1092" s="248"/>
      <c r="L1092" s="253"/>
      <c r="M1092" s="254"/>
      <c r="N1092" s="255"/>
      <c r="O1092" s="255"/>
      <c r="P1092" s="255"/>
      <c r="Q1092" s="255"/>
      <c r="R1092" s="255"/>
      <c r="S1092" s="255"/>
      <c r="T1092" s="25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7" t="s">
        <v>151</v>
      </c>
      <c r="AU1092" s="257" t="s">
        <v>92</v>
      </c>
      <c r="AV1092" s="14" t="s">
        <v>153</v>
      </c>
      <c r="AW1092" s="14" t="s">
        <v>42</v>
      </c>
      <c r="AX1092" s="14" t="s">
        <v>90</v>
      </c>
      <c r="AY1092" s="257" t="s">
        <v>139</v>
      </c>
    </row>
    <row r="1093" s="2" customFormat="1" ht="24.15" customHeight="1">
      <c r="A1093" s="41"/>
      <c r="B1093" s="42"/>
      <c r="C1093" s="282" t="s">
        <v>1669</v>
      </c>
      <c r="D1093" s="282" t="s">
        <v>832</v>
      </c>
      <c r="E1093" s="283" t="s">
        <v>1670</v>
      </c>
      <c r="F1093" s="284" t="s">
        <v>1671</v>
      </c>
      <c r="G1093" s="285" t="s">
        <v>330</v>
      </c>
      <c r="H1093" s="286">
        <v>8.1969999999999992</v>
      </c>
      <c r="I1093" s="287"/>
      <c r="J1093" s="288">
        <f>ROUND(I1093*H1093,2)</f>
        <v>0</v>
      </c>
      <c r="K1093" s="284" t="s">
        <v>145</v>
      </c>
      <c r="L1093" s="289"/>
      <c r="M1093" s="290" t="s">
        <v>80</v>
      </c>
      <c r="N1093" s="291" t="s">
        <v>52</v>
      </c>
      <c r="O1093" s="87"/>
      <c r="P1093" s="226">
        <f>O1093*H1093</f>
        <v>0</v>
      </c>
      <c r="Q1093" s="226">
        <v>0.0047999999999999996</v>
      </c>
      <c r="R1093" s="226">
        <f>Q1093*H1093</f>
        <v>0.039345599999999994</v>
      </c>
      <c r="S1093" s="226">
        <v>0</v>
      </c>
      <c r="T1093" s="227">
        <f>S1093*H1093</f>
        <v>0</v>
      </c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R1093" s="228" t="s">
        <v>574</v>
      </c>
      <c r="AT1093" s="228" t="s">
        <v>832</v>
      </c>
      <c r="AU1093" s="228" t="s">
        <v>92</v>
      </c>
      <c r="AY1093" s="19" t="s">
        <v>139</v>
      </c>
      <c r="BE1093" s="229">
        <f>IF(N1093="základní",J1093,0)</f>
        <v>0</v>
      </c>
      <c r="BF1093" s="229">
        <f>IF(N1093="snížená",J1093,0)</f>
        <v>0</v>
      </c>
      <c r="BG1093" s="229">
        <f>IF(N1093="zákl. přenesená",J1093,0)</f>
        <v>0</v>
      </c>
      <c r="BH1093" s="229">
        <f>IF(N1093="sníž. přenesená",J1093,0)</f>
        <v>0</v>
      </c>
      <c r="BI1093" s="229">
        <f>IF(N1093="nulová",J1093,0)</f>
        <v>0</v>
      </c>
      <c r="BJ1093" s="19" t="s">
        <v>90</v>
      </c>
      <c r="BK1093" s="229">
        <f>ROUND(I1093*H1093,2)</f>
        <v>0</v>
      </c>
      <c r="BL1093" s="19" t="s">
        <v>223</v>
      </c>
      <c r="BM1093" s="228" t="s">
        <v>1672</v>
      </c>
    </row>
    <row r="1094" s="2" customFormat="1">
      <c r="A1094" s="41"/>
      <c r="B1094" s="42"/>
      <c r="C1094" s="43"/>
      <c r="D1094" s="230" t="s">
        <v>148</v>
      </c>
      <c r="E1094" s="43"/>
      <c r="F1094" s="231" t="s">
        <v>1671</v>
      </c>
      <c r="G1094" s="43"/>
      <c r="H1094" s="43"/>
      <c r="I1094" s="232"/>
      <c r="J1094" s="43"/>
      <c r="K1094" s="43"/>
      <c r="L1094" s="47"/>
      <c r="M1094" s="233"/>
      <c r="N1094" s="234"/>
      <c r="O1094" s="87"/>
      <c r="P1094" s="87"/>
      <c r="Q1094" s="87"/>
      <c r="R1094" s="87"/>
      <c r="S1094" s="87"/>
      <c r="T1094" s="88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T1094" s="19" t="s">
        <v>148</v>
      </c>
      <c r="AU1094" s="19" t="s">
        <v>92</v>
      </c>
    </row>
    <row r="1095" s="13" customFormat="1">
      <c r="A1095" s="13"/>
      <c r="B1095" s="236"/>
      <c r="C1095" s="237"/>
      <c r="D1095" s="230" t="s">
        <v>151</v>
      </c>
      <c r="E1095" s="237"/>
      <c r="F1095" s="239" t="s">
        <v>1673</v>
      </c>
      <c r="G1095" s="237"/>
      <c r="H1095" s="240">
        <v>8.1969999999999992</v>
      </c>
      <c r="I1095" s="241"/>
      <c r="J1095" s="237"/>
      <c r="K1095" s="237"/>
      <c r="L1095" s="242"/>
      <c r="M1095" s="243"/>
      <c r="N1095" s="244"/>
      <c r="O1095" s="244"/>
      <c r="P1095" s="244"/>
      <c r="Q1095" s="244"/>
      <c r="R1095" s="244"/>
      <c r="S1095" s="244"/>
      <c r="T1095" s="24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6" t="s">
        <v>151</v>
      </c>
      <c r="AU1095" s="246" t="s">
        <v>92</v>
      </c>
      <c r="AV1095" s="13" t="s">
        <v>92</v>
      </c>
      <c r="AW1095" s="13" t="s">
        <v>4</v>
      </c>
      <c r="AX1095" s="13" t="s">
        <v>90</v>
      </c>
      <c r="AY1095" s="246" t="s">
        <v>139</v>
      </c>
    </row>
    <row r="1096" s="2" customFormat="1" ht="14.4" customHeight="1">
      <c r="A1096" s="41"/>
      <c r="B1096" s="42"/>
      <c r="C1096" s="217" t="s">
        <v>1674</v>
      </c>
      <c r="D1096" s="217" t="s">
        <v>142</v>
      </c>
      <c r="E1096" s="218" t="s">
        <v>1675</v>
      </c>
      <c r="F1096" s="219" t="s">
        <v>1676</v>
      </c>
      <c r="G1096" s="220" t="s">
        <v>330</v>
      </c>
      <c r="H1096" s="221">
        <v>11.603</v>
      </c>
      <c r="I1096" s="222"/>
      <c r="J1096" s="223">
        <f>ROUND(I1096*H1096,2)</f>
        <v>0</v>
      </c>
      <c r="K1096" s="219" t="s">
        <v>145</v>
      </c>
      <c r="L1096" s="47"/>
      <c r="M1096" s="224" t="s">
        <v>80</v>
      </c>
      <c r="N1096" s="225" t="s">
        <v>52</v>
      </c>
      <c r="O1096" s="87"/>
      <c r="P1096" s="226">
        <f>O1096*H1096</f>
        <v>0</v>
      </c>
      <c r="Q1096" s="226">
        <v>0.00040000000000000002</v>
      </c>
      <c r="R1096" s="226">
        <f>Q1096*H1096</f>
        <v>0.0046411999999999998</v>
      </c>
      <c r="S1096" s="226">
        <v>0</v>
      </c>
      <c r="T1096" s="227">
        <f>S1096*H1096</f>
        <v>0</v>
      </c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R1096" s="228" t="s">
        <v>223</v>
      </c>
      <c r="AT1096" s="228" t="s">
        <v>142</v>
      </c>
      <c r="AU1096" s="228" t="s">
        <v>92</v>
      </c>
      <c r="AY1096" s="19" t="s">
        <v>139</v>
      </c>
      <c r="BE1096" s="229">
        <f>IF(N1096="základní",J1096,0)</f>
        <v>0</v>
      </c>
      <c r="BF1096" s="229">
        <f>IF(N1096="snížená",J1096,0)</f>
        <v>0</v>
      </c>
      <c r="BG1096" s="229">
        <f>IF(N1096="zákl. přenesená",J1096,0)</f>
        <v>0</v>
      </c>
      <c r="BH1096" s="229">
        <f>IF(N1096="sníž. přenesená",J1096,0)</f>
        <v>0</v>
      </c>
      <c r="BI1096" s="229">
        <f>IF(N1096="nulová",J1096,0)</f>
        <v>0</v>
      </c>
      <c r="BJ1096" s="19" t="s">
        <v>90</v>
      </c>
      <c r="BK1096" s="229">
        <f>ROUND(I1096*H1096,2)</f>
        <v>0</v>
      </c>
      <c r="BL1096" s="19" t="s">
        <v>223</v>
      </c>
      <c r="BM1096" s="228" t="s">
        <v>1677</v>
      </c>
    </row>
    <row r="1097" s="2" customFormat="1">
      <c r="A1097" s="41"/>
      <c r="B1097" s="42"/>
      <c r="C1097" s="43"/>
      <c r="D1097" s="230" t="s">
        <v>148</v>
      </c>
      <c r="E1097" s="43"/>
      <c r="F1097" s="231" t="s">
        <v>1678</v>
      </c>
      <c r="G1097" s="43"/>
      <c r="H1097" s="43"/>
      <c r="I1097" s="232"/>
      <c r="J1097" s="43"/>
      <c r="K1097" s="43"/>
      <c r="L1097" s="47"/>
      <c r="M1097" s="233"/>
      <c r="N1097" s="234"/>
      <c r="O1097" s="87"/>
      <c r="P1097" s="87"/>
      <c r="Q1097" s="87"/>
      <c r="R1097" s="87"/>
      <c r="S1097" s="87"/>
      <c r="T1097" s="88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T1097" s="19" t="s">
        <v>148</v>
      </c>
      <c r="AU1097" s="19" t="s">
        <v>92</v>
      </c>
    </row>
    <row r="1098" s="2" customFormat="1">
      <c r="A1098" s="41"/>
      <c r="B1098" s="42"/>
      <c r="C1098" s="43"/>
      <c r="D1098" s="230" t="s">
        <v>149</v>
      </c>
      <c r="E1098" s="43"/>
      <c r="F1098" s="235" t="s">
        <v>1654</v>
      </c>
      <c r="G1098" s="43"/>
      <c r="H1098" s="43"/>
      <c r="I1098" s="232"/>
      <c r="J1098" s="43"/>
      <c r="K1098" s="43"/>
      <c r="L1098" s="47"/>
      <c r="M1098" s="233"/>
      <c r="N1098" s="234"/>
      <c r="O1098" s="87"/>
      <c r="P1098" s="87"/>
      <c r="Q1098" s="87"/>
      <c r="R1098" s="87"/>
      <c r="S1098" s="87"/>
      <c r="T1098" s="88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T1098" s="19" t="s">
        <v>149</v>
      </c>
      <c r="AU1098" s="19" t="s">
        <v>92</v>
      </c>
    </row>
    <row r="1099" s="13" customFormat="1">
      <c r="A1099" s="13"/>
      <c r="B1099" s="236"/>
      <c r="C1099" s="237"/>
      <c r="D1099" s="230" t="s">
        <v>151</v>
      </c>
      <c r="E1099" s="238" t="s">
        <v>80</v>
      </c>
      <c r="F1099" s="239" t="s">
        <v>1655</v>
      </c>
      <c r="G1099" s="237"/>
      <c r="H1099" s="240">
        <v>11.603</v>
      </c>
      <c r="I1099" s="241"/>
      <c r="J1099" s="237"/>
      <c r="K1099" s="237"/>
      <c r="L1099" s="242"/>
      <c r="M1099" s="243"/>
      <c r="N1099" s="244"/>
      <c r="O1099" s="244"/>
      <c r="P1099" s="244"/>
      <c r="Q1099" s="244"/>
      <c r="R1099" s="244"/>
      <c r="S1099" s="244"/>
      <c r="T1099" s="245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6" t="s">
        <v>151</v>
      </c>
      <c r="AU1099" s="246" t="s">
        <v>92</v>
      </c>
      <c r="AV1099" s="13" t="s">
        <v>92</v>
      </c>
      <c r="AW1099" s="13" t="s">
        <v>42</v>
      </c>
      <c r="AX1099" s="13" t="s">
        <v>82</v>
      </c>
      <c r="AY1099" s="246" t="s">
        <v>139</v>
      </c>
    </row>
    <row r="1100" s="14" customFormat="1">
      <c r="A1100" s="14"/>
      <c r="B1100" s="247"/>
      <c r="C1100" s="248"/>
      <c r="D1100" s="230" t="s">
        <v>151</v>
      </c>
      <c r="E1100" s="249" t="s">
        <v>80</v>
      </c>
      <c r="F1100" s="250" t="s">
        <v>152</v>
      </c>
      <c r="G1100" s="248"/>
      <c r="H1100" s="251">
        <v>11.603</v>
      </c>
      <c r="I1100" s="252"/>
      <c r="J1100" s="248"/>
      <c r="K1100" s="248"/>
      <c r="L1100" s="253"/>
      <c r="M1100" s="254"/>
      <c r="N1100" s="255"/>
      <c r="O1100" s="255"/>
      <c r="P1100" s="255"/>
      <c r="Q1100" s="255"/>
      <c r="R1100" s="255"/>
      <c r="S1100" s="255"/>
      <c r="T1100" s="25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7" t="s">
        <v>151</v>
      </c>
      <c r="AU1100" s="257" t="s">
        <v>92</v>
      </c>
      <c r="AV1100" s="14" t="s">
        <v>153</v>
      </c>
      <c r="AW1100" s="14" t="s">
        <v>42</v>
      </c>
      <c r="AX1100" s="14" t="s">
        <v>90</v>
      </c>
      <c r="AY1100" s="257" t="s">
        <v>139</v>
      </c>
    </row>
    <row r="1101" s="2" customFormat="1" ht="24.15" customHeight="1">
      <c r="A1101" s="41"/>
      <c r="B1101" s="42"/>
      <c r="C1101" s="282" t="s">
        <v>1679</v>
      </c>
      <c r="D1101" s="282" t="s">
        <v>832</v>
      </c>
      <c r="E1101" s="283" t="s">
        <v>1680</v>
      </c>
      <c r="F1101" s="284" t="s">
        <v>1681</v>
      </c>
      <c r="G1101" s="285" t="s">
        <v>330</v>
      </c>
      <c r="H1101" s="286">
        <v>13.924</v>
      </c>
      <c r="I1101" s="287"/>
      <c r="J1101" s="288">
        <f>ROUND(I1101*H1101,2)</f>
        <v>0</v>
      </c>
      <c r="K1101" s="284" t="s">
        <v>145</v>
      </c>
      <c r="L1101" s="289"/>
      <c r="M1101" s="290" t="s">
        <v>80</v>
      </c>
      <c r="N1101" s="291" t="s">
        <v>52</v>
      </c>
      <c r="O1101" s="87"/>
      <c r="P1101" s="226">
        <f>O1101*H1101</f>
        <v>0</v>
      </c>
      <c r="Q1101" s="226">
        <v>0.0054000000000000003</v>
      </c>
      <c r="R1101" s="226">
        <f>Q1101*H1101</f>
        <v>0.075189599999999995</v>
      </c>
      <c r="S1101" s="226">
        <v>0</v>
      </c>
      <c r="T1101" s="227">
        <f>S1101*H1101</f>
        <v>0</v>
      </c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R1101" s="228" t="s">
        <v>574</v>
      </c>
      <c r="AT1101" s="228" t="s">
        <v>832</v>
      </c>
      <c r="AU1101" s="228" t="s">
        <v>92</v>
      </c>
      <c r="AY1101" s="19" t="s">
        <v>139</v>
      </c>
      <c r="BE1101" s="229">
        <f>IF(N1101="základní",J1101,0)</f>
        <v>0</v>
      </c>
      <c r="BF1101" s="229">
        <f>IF(N1101="snížená",J1101,0)</f>
        <v>0</v>
      </c>
      <c r="BG1101" s="229">
        <f>IF(N1101="zákl. přenesená",J1101,0)</f>
        <v>0</v>
      </c>
      <c r="BH1101" s="229">
        <f>IF(N1101="sníž. přenesená",J1101,0)</f>
        <v>0</v>
      </c>
      <c r="BI1101" s="229">
        <f>IF(N1101="nulová",J1101,0)</f>
        <v>0</v>
      </c>
      <c r="BJ1101" s="19" t="s">
        <v>90</v>
      </c>
      <c r="BK1101" s="229">
        <f>ROUND(I1101*H1101,2)</f>
        <v>0</v>
      </c>
      <c r="BL1101" s="19" t="s">
        <v>223</v>
      </c>
      <c r="BM1101" s="228" t="s">
        <v>1682</v>
      </c>
    </row>
    <row r="1102" s="2" customFormat="1">
      <c r="A1102" s="41"/>
      <c r="B1102" s="42"/>
      <c r="C1102" s="43"/>
      <c r="D1102" s="230" t="s">
        <v>148</v>
      </c>
      <c r="E1102" s="43"/>
      <c r="F1102" s="231" t="s">
        <v>1681</v>
      </c>
      <c r="G1102" s="43"/>
      <c r="H1102" s="43"/>
      <c r="I1102" s="232"/>
      <c r="J1102" s="43"/>
      <c r="K1102" s="43"/>
      <c r="L1102" s="47"/>
      <c r="M1102" s="233"/>
      <c r="N1102" s="234"/>
      <c r="O1102" s="87"/>
      <c r="P1102" s="87"/>
      <c r="Q1102" s="87"/>
      <c r="R1102" s="87"/>
      <c r="S1102" s="87"/>
      <c r="T1102" s="88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T1102" s="19" t="s">
        <v>148</v>
      </c>
      <c r="AU1102" s="19" t="s">
        <v>92</v>
      </c>
    </row>
    <row r="1103" s="13" customFormat="1">
      <c r="A1103" s="13"/>
      <c r="B1103" s="236"/>
      <c r="C1103" s="237"/>
      <c r="D1103" s="230" t="s">
        <v>151</v>
      </c>
      <c r="E1103" s="237"/>
      <c r="F1103" s="239" t="s">
        <v>1683</v>
      </c>
      <c r="G1103" s="237"/>
      <c r="H1103" s="240">
        <v>13.924</v>
      </c>
      <c r="I1103" s="241"/>
      <c r="J1103" s="237"/>
      <c r="K1103" s="237"/>
      <c r="L1103" s="242"/>
      <c r="M1103" s="243"/>
      <c r="N1103" s="244"/>
      <c r="O1103" s="244"/>
      <c r="P1103" s="244"/>
      <c r="Q1103" s="244"/>
      <c r="R1103" s="244"/>
      <c r="S1103" s="244"/>
      <c r="T1103" s="24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6" t="s">
        <v>151</v>
      </c>
      <c r="AU1103" s="246" t="s">
        <v>92</v>
      </c>
      <c r="AV1103" s="13" t="s">
        <v>92</v>
      </c>
      <c r="AW1103" s="13" t="s">
        <v>4</v>
      </c>
      <c r="AX1103" s="13" t="s">
        <v>90</v>
      </c>
      <c r="AY1103" s="246" t="s">
        <v>139</v>
      </c>
    </row>
    <row r="1104" s="2" customFormat="1" ht="14.4" customHeight="1">
      <c r="A1104" s="41"/>
      <c r="B1104" s="42"/>
      <c r="C1104" s="217" t="s">
        <v>1684</v>
      </c>
      <c r="D1104" s="217" t="s">
        <v>142</v>
      </c>
      <c r="E1104" s="218" t="s">
        <v>1685</v>
      </c>
      <c r="F1104" s="219" t="s">
        <v>1686</v>
      </c>
      <c r="G1104" s="220" t="s">
        <v>380</v>
      </c>
      <c r="H1104" s="221">
        <v>0.185</v>
      </c>
      <c r="I1104" s="222"/>
      <c r="J1104" s="223">
        <f>ROUND(I1104*H1104,2)</f>
        <v>0</v>
      </c>
      <c r="K1104" s="219" t="s">
        <v>145</v>
      </c>
      <c r="L1104" s="47"/>
      <c r="M1104" s="224" t="s">
        <v>80</v>
      </c>
      <c r="N1104" s="225" t="s">
        <v>52</v>
      </c>
      <c r="O1104" s="87"/>
      <c r="P1104" s="226">
        <f>O1104*H1104</f>
        <v>0</v>
      </c>
      <c r="Q1104" s="226">
        <v>0</v>
      </c>
      <c r="R1104" s="226">
        <f>Q1104*H1104</f>
        <v>0</v>
      </c>
      <c r="S1104" s="226">
        <v>0</v>
      </c>
      <c r="T1104" s="227">
        <f>S1104*H1104</f>
        <v>0</v>
      </c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R1104" s="228" t="s">
        <v>223</v>
      </c>
      <c r="AT1104" s="228" t="s">
        <v>142</v>
      </c>
      <c r="AU1104" s="228" t="s">
        <v>92</v>
      </c>
      <c r="AY1104" s="19" t="s">
        <v>139</v>
      </c>
      <c r="BE1104" s="229">
        <f>IF(N1104="základní",J1104,0)</f>
        <v>0</v>
      </c>
      <c r="BF1104" s="229">
        <f>IF(N1104="snížená",J1104,0)</f>
        <v>0</v>
      </c>
      <c r="BG1104" s="229">
        <f>IF(N1104="zákl. přenesená",J1104,0)</f>
        <v>0</v>
      </c>
      <c r="BH1104" s="229">
        <f>IF(N1104="sníž. přenesená",J1104,0)</f>
        <v>0</v>
      </c>
      <c r="BI1104" s="229">
        <f>IF(N1104="nulová",J1104,0)</f>
        <v>0</v>
      </c>
      <c r="BJ1104" s="19" t="s">
        <v>90</v>
      </c>
      <c r="BK1104" s="229">
        <f>ROUND(I1104*H1104,2)</f>
        <v>0</v>
      </c>
      <c r="BL1104" s="19" t="s">
        <v>223</v>
      </c>
      <c r="BM1104" s="228" t="s">
        <v>1687</v>
      </c>
    </row>
    <row r="1105" s="2" customFormat="1">
      <c r="A1105" s="41"/>
      <c r="B1105" s="42"/>
      <c r="C1105" s="43"/>
      <c r="D1105" s="230" t="s">
        <v>148</v>
      </c>
      <c r="E1105" s="43"/>
      <c r="F1105" s="231" t="s">
        <v>1688</v>
      </c>
      <c r="G1105" s="43"/>
      <c r="H1105" s="43"/>
      <c r="I1105" s="232"/>
      <c r="J1105" s="43"/>
      <c r="K1105" s="43"/>
      <c r="L1105" s="47"/>
      <c r="M1105" s="233"/>
      <c r="N1105" s="234"/>
      <c r="O1105" s="87"/>
      <c r="P1105" s="87"/>
      <c r="Q1105" s="87"/>
      <c r="R1105" s="87"/>
      <c r="S1105" s="87"/>
      <c r="T1105" s="88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T1105" s="19" t="s">
        <v>148</v>
      </c>
      <c r="AU1105" s="19" t="s">
        <v>92</v>
      </c>
    </row>
    <row r="1106" s="2" customFormat="1" ht="14.4" customHeight="1">
      <c r="A1106" s="41"/>
      <c r="B1106" s="42"/>
      <c r="C1106" s="217" t="s">
        <v>1689</v>
      </c>
      <c r="D1106" s="217" t="s">
        <v>142</v>
      </c>
      <c r="E1106" s="218" t="s">
        <v>1690</v>
      </c>
      <c r="F1106" s="219" t="s">
        <v>1691</v>
      </c>
      <c r="G1106" s="220" t="s">
        <v>380</v>
      </c>
      <c r="H1106" s="221">
        <v>0.185</v>
      </c>
      <c r="I1106" s="222"/>
      <c r="J1106" s="223">
        <f>ROUND(I1106*H1106,2)</f>
        <v>0</v>
      </c>
      <c r="K1106" s="219" t="s">
        <v>145</v>
      </c>
      <c r="L1106" s="47"/>
      <c r="M1106" s="224" t="s">
        <v>80</v>
      </c>
      <c r="N1106" s="225" t="s">
        <v>52</v>
      </c>
      <c r="O1106" s="87"/>
      <c r="P1106" s="226">
        <f>O1106*H1106</f>
        <v>0</v>
      </c>
      <c r="Q1106" s="226">
        <v>0</v>
      </c>
      <c r="R1106" s="226">
        <f>Q1106*H1106</f>
        <v>0</v>
      </c>
      <c r="S1106" s="226">
        <v>0</v>
      </c>
      <c r="T1106" s="227">
        <f>S1106*H1106</f>
        <v>0</v>
      </c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R1106" s="228" t="s">
        <v>223</v>
      </c>
      <c r="AT1106" s="228" t="s">
        <v>142</v>
      </c>
      <c r="AU1106" s="228" t="s">
        <v>92</v>
      </c>
      <c r="AY1106" s="19" t="s">
        <v>139</v>
      </c>
      <c r="BE1106" s="229">
        <f>IF(N1106="základní",J1106,0)</f>
        <v>0</v>
      </c>
      <c r="BF1106" s="229">
        <f>IF(N1106="snížená",J1106,0)</f>
        <v>0</v>
      </c>
      <c r="BG1106" s="229">
        <f>IF(N1106="zákl. přenesená",J1106,0)</f>
        <v>0</v>
      </c>
      <c r="BH1106" s="229">
        <f>IF(N1106="sníž. přenesená",J1106,0)</f>
        <v>0</v>
      </c>
      <c r="BI1106" s="229">
        <f>IF(N1106="nulová",J1106,0)</f>
        <v>0</v>
      </c>
      <c r="BJ1106" s="19" t="s">
        <v>90</v>
      </c>
      <c r="BK1106" s="229">
        <f>ROUND(I1106*H1106,2)</f>
        <v>0</v>
      </c>
      <c r="BL1106" s="19" t="s">
        <v>223</v>
      </c>
      <c r="BM1106" s="228" t="s">
        <v>1692</v>
      </c>
    </row>
    <row r="1107" s="2" customFormat="1">
      <c r="A1107" s="41"/>
      <c r="B1107" s="42"/>
      <c r="C1107" s="43"/>
      <c r="D1107" s="230" t="s">
        <v>148</v>
      </c>
      <c r="E1107" s="43"/>
      <c r="F1107" s="231" t="s">
        <v>1693</v>
      </c>
      <c r="G1107" s="43"/>
      <c r="H1107" s="43"/>
      <c r="I1107" s="232"/>
      <c r="J1107" s="43"/>
      <c r="K1107" s="43"/>
      <c r="L1107" s="47"/>
      <c r="M1107" s="233"/>
      <c r="N1107" s="234"/>
      <c r="O1107" s="87"/>
      <c r="P1107" s="87"/>
      <c r="Q1107" s="87"/>
      <c r="R1107" s="87"/>
      <c r="S1107" s="87"/>
      <c r="T1107" s="88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T1107" s="19" t="s">
        <v>148</v>
      </c>
      <c r="AU1107" s="19" t="s">
        <v>92</v>
      </c>
    </row>
    <row r="1108" s="12" customFormat="1" ht="22.8" customHeight="1">
      <c r="A1108" s="12"/>
      <c r="B1108" s="201"/>
      <c r="C1108" s="202"/>
      <c r="D1108" s="203" t="s">
        <v>81</v>
      </c>
      <c r="E1108" s="215" t="s">
        <v>1694</v>
      </c>
      <c r="F1108" s="215" t="s">
        <v>1695</v>
      </c>
      <c r="G1108" s="202"/>
      <c r="H1108" s="202"/>
      <c r="I1108" s="205"/>
      <c r="J1108" s="216">
        <f>BK1108</f>
        <v>0</v>
      </c>
      <c r="K1108" s="202"/>
      <c r="L1108" s="207"/>
      <c r="M1108" s="208"/>
      <c r="N1108" s="209"/>
      <c r="O1108" s="209"/>
      <c r="P1108" s="210">
        <f>SUM(P1109:P1121)</f>
        <v>0</v>
      </c>
      <c r="Q1108" s="209"/>
      <c r="R1108" s="210">
        <f>SUM(R1109:R1121)</f>
        <v>0.029332850000000001</v>
      </c>
      <c r="S1108" s="209"/>
      <c r="T1108" s="211">
        <f>SUM(T1109:T1121)</f>
        <v>0</v>
      </c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R1108" s="212" t="s">
        <v>92</v>
      </c>
      <c r="AT1108" s="213" t="s">
        <v>81</v>
      </c>
      <c r="AU1108" s="213" t="s">
        <v>90</v>
      </c>
      <c r="AY1108" s="212" t="s">
        <v>139</v>
      </c>
      <c r="BK1108" s="214">
        <f>SUM(BK1109:BK1121)</f>
        <v>0</v>
      </c>
    </row>
    <row r="1109" s="2" customFormat="1" ht="14.4" customHeight="1">
      <c r="A1109" s="41"/>
      <c r="B1109" s="42"/>
      <c r="C1109" s="217" t="s">
        <v>1696</v>
      </c>
      <c r="D1109" s="217" t="s">
        <v>142</v>
      </c>
      <c r="E1109" s="218" t="s">
        <v>1697</v>
      </c>
      <c r="F1109" s="219" t="s">
        <v>1698</v>
      </c>
      <c r="G1109" s="220" t="s">
        <v>330</v>
      </c>
      <c r="H1109" s="221">
        <v>11.603</v>
      </c>
      <c r="I1109" s="222"/>
      <c r="J1109" s="223">
        <f>ROUND(I1109*H1109,2)</f>
        <v>0</v>
      </c>
      <c r="K1109" s="219" t="s">
        <v>145</v>
      </c>
      <c r="L1109" s="47"/>
      <c r="M1109" s="224" t="s">
        <v>80</v>
      </c>
      <c r="N1109" s="225" t="s">
        <v>52</v>
      </c>
      <c r="O1109" s="87"/>
      <c r="P1109" s="226">
        <f>O1109*H1109</f>
        <v>0</v>
      </c>
      <c r="Q1109" s="226">
        <v>0.0016199999999999999</v>
      </c>
      <c r="R1109" s="226">
        <f>Q1109*H1109</f>
        <v>0.018796859999999999</v>
      </c>
      <c r="S1109" s="226">
        <v>0</v>
      </c>
      <c r="T1109" s="227">
        <f>S1109*H1109</f>
        <v>0</v>
      </c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R1109" s="228" t="s">
        <v>223</v>
      </c>
      <c r="AT1109" s="228" t="s">
        <v>142</v>
      </c>
      <c r="AU1109" s="228" t="s">
        <v>92</v>
      </c>
      <c r="AY1109" s="19" t="s">
        <v>139</v>
      </c>
      <c r="BE1109" s="229">
        <f>IF(N1109="základní",J1109,0)</f>
        <v>0</v>
      </c>
      <c r="BF1109" s="229">
        <f>IF(N1109="snížená",J1109,0)</f>
        <v>0</v>
      </c>
      <c r="BG1109" s="229">
        <f>IF(N1109="zákl. přenesená",J1109,0)</f>
        <v>0</v>
      </c>
      <c r="BH1109" s="229">
        <f>IF(N1109="sníž. přenesená",J1109,0)</f>
        <v>0</v>
      </c>
      <c r="BI1109" s="229">
        <f>IF(N1109="nulová",J1109,0)</f>
        <v>0</v>
      </c>
      <c r="BJ1109" s="19" t="s">
        <v>90</v>
      </c>
      <c r="BK1109" s="229">
        <f>ROUND(I1109*H1109,2)</f>
        <v>0</v>
      </c>
      <c r="BL1109" s="19" t="s">
        <v>223</v>
      </c>
      <c r="BM1109" s="228" t="s">
        <v>1699</v>
      </c>
    </row>
    <row r="1110" s="2" customFormat="1">
      <c r="A1110" s="41"/>
      <c r="B1110" s="42"/>
      <c r="C1110" s="43"/>
      <c r="D1110" s="230" t="s">
        <v>148</v>
      </c>
      <c r="E1110" s="43"/>
      <c r="F1110" s="231" t="s">
        <v>1700</v>
      </c>
      <c r="G1110" s="43"/>
      <c r="H1110" s="43"/>
      <c r="I1110" s="232"/>
      <c r="J1110" s="43"/>
      <c r="K1110" s="43"/>
      <c r="L1110" s="47"/>
      <c r="M1110" s="233"/>
      <c r="N1110" s="234"/>
      <c r="O1110" s="87"/>
      <c r="P1110" s="87"/>
      <c r="Q1110" s="87"/>
      <c r="R1110" s="87"/>
      <c r="S1110" s="87"/>
      <c r="T1110" s="88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T1110" s="19" t="s">
        <v>148</v>
      </c>
      <c r="AU1110" s="19" t="s">
        <v>92</v>
      </c>
    </row>
    <row r="1111" s="2" customFormat="1">
      <c r="A1111" s="41"/>
      <c r="B1111" s="42"/>
      <c r="C1111" s="43"/>
      <c r="D1111" s="230" t="s">
        <v>149</v>
      </c>
      <c r="E1111" s="43"/>
      <c r="F1111" s="235" t="s">
        <v>1701</v>
      </c>
      <c r="G1111" s="43"/>
      <c r="H1111" s="43"/>
      <c r="I1111" s="232"/>
      <c r="J1111" s="43"/>
      <c r="K1111" s="43"/>
      <c r="L1111" s="47"/>
      <c r="M1111" s="233"/>
      <c r="N1111" s="234"/>
      <c r="O1111" s="87"/>
      <c r="P1111" s="87"/>
      <c r="Q1111" s="87"/>
      <c r="R1111" s="87"/>
      <c r="S1111" s="87"/>
      <c r="T1111" s="88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T1111" s="19" t="s">
        <v>149</v>
      </c>
      <c r="AU1111" s="19" t="s">
        <v>92</v>
      </c>
    </row>
    <row r="1112" s="13" customFormat="1">
      <c r="A1112" s="13"/>
      <c r="B1112" s="236"/>
      <c r="C1112" s="237"/>
      <c r="D1112" s="230" t="s">
        <v>151</v>
      </c>
      <c r="E1112" s="238" t="s">
        <v>80</v>
      </c>
      <c r="F1112" s="239" t="s">
        <v>1655</v>
      </c>
      <c r="G1112" s="237"/>
      <c r="H1112" s="240">
        <v>11.603</v>
      </c>
      <c r="I1112" s="241"/>
      <c r="J1112" s="237"/>
      <c r="K1112" s="237"/>
      <c r="L1112" s="242"/>
      <c r="M1112" s="243"/>
      <c r="N1112" s="244"/>
      <c r="O1112" s="244"/>
      <c r="P1112" s="244"/>
      <c r="Q1112" s="244"/>
      <c r="R1112" s="244"/>
      <c r="S1112" s="244"/>
      <c r="T1112" s="24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6" t="s">
        <v>151</v>
      </c>
      <c r="AU1112" s="246" t="s">
        <v>92</v>
      </c>
      <c r="AV1112" s="13" t="s">
        <v>92</v>
      </c>
      <c r="AW1112" s="13" t="s">
        <v>42</v>
      </c>
      <c r="AX1112" s="13" t="s">
        <v>82</v>
      </c>
      <c r="AY1112" s="246" t="s">
        <v>139</v>
      </c>
    </row>
    <row r="1113" s="14" customFormat="1">
      <c r="A1113" s="14"/>
      <c r="B1113" s="247"/>
      <c r="C1113" s="248"/>
      <c r="D1113" s="230" t="s">
        <v>151</v>
      </c>
      <c r="E1113" s="249" t="s">
        <v>80</v>
      </c>
      <c r="F1113" s="250" t="s">
        <v>152</v>
      </c>
      <c r="G1113" s="248"/>
      <c r="H1113" s="251">
        <v>11.603</v>
      </c>
      <c r="I1113" s="252"/>
      <c r="J1113" s="248"/>
      <c r="K1113" s="248"/>
      <c r="L1113" s="253"/>
      <c r="M1113" s="254"/>
      <c r="N1113" s="255"/>
      <c r="O1113" s="255"/>
      <c r="P1113" s="255"/>
      <c r="Q1113" s="255"/>
      <c r="R1113" s="255"/>
      <c r="S1113" s="255"/>
      <c r="T1113" s="25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7" t="s">
        <v>151</v>
      </c>
      <c r="AU1113" s="257" t="s">
        <v>92</v>
      </c>
      <c r="AV1113" s="14" t="s">
        <v>153</v>
      </c>
      <c r="AW1113" s="14" t="s">
        <v>42</v>
      </c>
      <c r="AX1113" s="14" t="s">
        <v>90</v>
      </c>
      <c r="AY1113" s="257" t="s">
        <v>139</v>
      </c>
    </row>
    <row r="1114" s="2" customFormat="1" ht="14.4" customHeight="1">
      <c r="A1114" s="41"/>
      <c r="B1114" s="42"/>
      <c r="C1114" s="282" t="s">
        <v>1702</v>
      </c>
      <c r="D1114" s="282" t="s">
        <v>832</v>
      </c>
      <c r="E1114" s="283" t="s">
        <v>1703</v>
      </c>
      <c r="F1114" s="284" t="s">
        <v>1704</v>
      </c>
      <c r="G1114" s="285" t="s">
        <v>330</v>
      </c>
      <c r="H1114" s="286">
        <v>12.763</v>
      </c>
      <c r="I1114" s="287"/>
      <c r="J1114" s="288">
        <f>ROUND(I1114*H1114,2)</f>
        <v>0</v>
      </c>
      <c r="K1114" s="284" t="s">
        <v>145</v>
      </c>
      <c r="L1114" s="289"/>
      <c r="M1114" s="290" t="s">
        <v>80</v>
      </c>
      <c r="N1114" s="291" t="s">
        <v>52</v>
      </c>
      <c r="O1114" s="87"/>
      <c r="P1114" s="226">
        <f>O1114*H1114</f>
        <v>0</v>
      </c>
      <c r="Q1114" s="226">
        <v>0.00064999999999999997</v>
      </c>
      <c r="R1114" s="226">
        <f>Q1114*H1114</f>
        <v>0.0082959499999999999</v>
      </c>
      <c r="S1114" s="226">
        <v>0</v>
      </c>
      <c r="T1114" s="227">
        <f>S1114*H1114</f>
        <v>0</v>
      </c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R1114" s="228" t="s">
        <v>574</v>
      </c>
      <c r="AT1114" s="228" t="s">
        <v>832</v>
      </c>
      <c r="AU1114" s="228" t="s">
        <v>92</v>
      </c>
      <c r="AY1114" s="19" t="s">
        <v>139</v>
      </c>
      <c r="BE1114" s="229">
        <f>IF(N1114="základní",J1114,0)</f>
        <v>0</v>
      </c>
      <c r="BF1114" s="229">
        <f>IF(N1114="snížená",J1114,0)</f>
        <v>0</v>
      </c>
      <c r="BG1114" s="229">
        <f>IF(N1114="zákl. přenesená",J1114,0)</f>
        <v>0</v>
      </c>
      <c r="BH1114" s="229">
        <f>IF(N1114="sníž. přenesená",J1114,0)</f>
        <v>0</v>
      </c>
      <c r="BI1114" s="229">
        <f>IF(N1114="nulová",J1114,0)</f>
        <v>0</v>
      </c>
      <c r="BJ1114" s="19" t="s">
        <v>90</v>
      </c>
      <c r="BK1114" s="229">
        <f>ROUND(I1114*H1114,2)</f>
        <v>0</v>
      </c>
      <c r="BL1114" s="19" t="s">
        <v>223</v>
      </c>
      <c r="BM1114" s="228" t="s">
        <v>1705</v>
      </c>
    </row>
    <row r="1115" s="2" customFormat="1">
      <c r="A1115" s="41"/>
      <c r="B1115" s="42"/>
      <c r="C1115" s="43"/>
      <c r="D1115" s="230" t="s">
        <v>148</v>
      </c>
      <c r="E1115" s="43"/>
      <c r="F1115" s="231" t="s">
        <v>1704</v>
      </c>
      <c r="G1115" s="43"/>
      <c r="H1115" s="43"/>
      <c r="I1115" s="232"/>
      <c r="J1115" s="43"/>
      <c r="K1115" s="43"/>
      <c r="L1115" s="47"/>
      <c r="M1115" s="233"/>
      <c r="N1115" s="234"/>
      <c r="O1115" s="87"/>
      <c r="P1115" s="87"/>
      <c r="Q1115" s="87"/>
      <c r="R1115" s="87"/>
      <c r="S1115" s="87"/>
      <c r="T1115" s="88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T1115" s="19" t="s">
        <v>148</v>
      </c>
      <c r="AU1115" s="19" t="s">
        <v>92</v>
      </c>
    </row>
    <row r="1116" s="13" customFormat="1">
      <c r="A1116" s="13"/>
      <c r="B1116" s="236"/>
      <c r="C1116" s="237"/>
      <c r="D1116" s="230" t="s">
        <v>151</v>
      </c>
      <c r="E1116" s="237"/>
      <c r="F1116" s="239" t="s">
        <v>1706</v>
      </c>
      <c r="G1116" s="237"/>
      <c r="H1116" s="240">
        <v>12.763</v>
      </c>
      <c r="I1116" s="241"/>
      <c r="J1116" s="237"/>
      <c r="K1116" s="237"/>
      <c r="L1116" s="242"/>
      <c r="M1116" s="243"/>
      <c r="N1116" s="244"/>
      <c r="O1116" s="244"/>
      <c r="P1116" s="244"/>
      <c r="Q1116" s="244"/>
      <c r="R1116" s="244"/>
      <c r="S1116" s="244"/>
      <c r="T1116" s="24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6" t="s">
        <v>151</v>
      </c>
      <c r="AU1116" s="246" t="s">
        <v>92</v>
      </c>
      <c r="AV1116" s="13" t="s">
        <v>92</v>
      </c>
      <c r="AW1116" s="13" t="s">
        <v>4</v>
      </c>
      <c r="AX1116" s="13" t="s">
        <v>90</v>
      </c>
      <c r="AY1116" s="246" t="s">
        <v>139</v>
      </c>
    </row>
    <row r="1117" s="2" customFormat="1" ht="14.4" customHeight="1">
      <c r="A1117" s="41"/>
      <c r="B1117" s="42"/>
      <c r="C1117" s="282" t="s">
        <v>1707</v>
      </c>
      <c r="D1117" s="282" t="s">
        <v>832</v>
      </c>
      <c r="E1117" s="283" t="s">
        <v>1708</v>
      </c>
      <c r="F1117" s="284" t="s">
        <v>1709</v>
      </c>
      <c r="G1117" s="285" t="s">
        <v>396</v>
      </c>
      <c r="H1117" s="286">
        <v>18.667000000000002</v>
      </c>
      <c r="I1117" s="287"/>
      <c r="J1117" s="288">
        <f>ROUND(I1117*H1117,2)</f>
        <v>0</v>
      </c>
      <c r="K1117" s="284" t="s">
        <v>145</v>
      </c>
      <c r="L1117" s="289"/>
      <c r="M1117" s="290" t="s">
        <v>80</v>
      </c>
      <c r="N1117" s="291" t="s">
        <v>52</v>
      </c>
      <c r="O1117" s="87"/>
      <c r="P1117" s="226">
        <f>O1117*H1117</f>
        <v>0</v>
      </c>
      <c r="Q1117" s="226">
        <v>0.00012</v>
      </c>
      <c r="R1117" s="226">
        <f>Q1117*H1117</f>
        <v>0.0022400400000000004</v>
      </c>
      <c r="S1117" s="226">
        <v>0</v>
      </c>
      <c r="T1117" s="227">
        <f>S1117*H1117</f>
        <v>0</v>
      </c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R1117" s="228" t="s">
        <v>574</v>
      </c>
      <c r="AT1117" s="228" t="s">
        <v>832</v>
      </c>
      <c r="AU1117" s="228" t="s">
        <v>92</v>
      </c>
      <c r="AY1117" s="19" t="s">
        <v>139</v>
      </c>
      <c r="BE1117" s="229">
        <f>IF(N1117="základní",J1117,0)</f>
        <v>0</v>
      </c>
      <c r="BF1117" s="229">
        <f>IF(N1117="snížená",J1117,0)</f>
        <v>0</v>
      </c>
      <c r="BG1117" s="229">
        <f>IF(N1117="zákl. přenesená",J1117,0)</f>
        <v>0</v>
      </c>
      <c r="BH1117" s="229">
        <f>IF(N1117="sníž. přenesená",J1117,0)</f>
        <v>0</v>
      </c>
      <c r="BI1117" s="229">
        <f>IF(N1117="nulová",J1117,0)</f>
        <v>0</v>
      </c>
      <c r="BJ1117" s="19" t="s">
        <v>90</v>
      </c>
      <c r="BK1117" s="229">
        <f>ROUND(I1117*H1117,2)</f>
        <v>0</v>
      </c>
      <c r="BL1117" s="19" t="s">
        <v>223</v>
      </c>
      <c r="BM1117" s="228" t="s">
        <v>1710</v>
      </c>
    </row>
    <row r="1118" s="2" customFormat="1">
      <c r="A1118" s="41"/>
      <c r="B1118" s="42"/>
      <c r="C1118" s="43"/>
      <c r="D1118" s="230" t="s">
        <v>148</v>
      </c>
      <c r="E1118" s="43"/>
      <c r="F1118" s="231" t="s">
        <v>1709</v>
      </c>
      <c r="G1118" s="43"/>
      <c r="H1118" s="43"/>
      <c r="I1118" s="232"/>
      <c r="J1118" s="43"/>
      <c r="K1118" s="43"/>
      <c r="L1118" s="47"/>
      <c r="M1118" s="233"/>
      <c r="N1118" s="234"/>
      <c r="O1118" s="87"/>
      <c r="P1118" s="87"/>
      <c r="Q1118" s="87"/>
      <c r="R1118" s="87"/>
      <c r="S1118" s="87"/>
      <c r="T1118" s="88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T1118" s="19" t="s">
        <v>148</v>
      </c>
      <c r="AU1118" s="19" t="s">
        <v>92</v>
      </c>
    </row>
    <row r="1119" s="13" customFormat="1">
      <c r="A1119" s="13"/>
      <c r="B1119" s="236"/>
      <c r="C1119" s="237"/>
      <c r="D1119" s="230" t="s">
        <v>151</v>
      </c>
      <c r="E1119" s="238" t="s">
        <v>80</v>
      </c>
      <c r="F1119" s="239" t="s">
        <v>1711</v>
      </c>
      <c r="G1119" s="237"/>
      <c r="H1119" s="240">
        <v>16.969999999999999</v>
      </c>
      <c r="I1119" s="241"/>
      <c r="J1119" s="237"/>
      <c r="K1119" s="237"/>
      <c r="L1119" s="242"/>
      <c r="M1119" s="243"/>
      <c r="N1119" s="244"/>
      <c r="O1119" s="244"/>
      <c r="P1119" s="244"/>
      <c r="Q1119" s="244"/>
      <c r="R1119" s="244"/>
      <c r="S1119" s="244"/>
      <c r="T1119" s="24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6" t="s">
        <v>151</v>
      </c>
      <c r="AU1119" s="246" t="s">
        <v>92</v>
      </c>
      <c r="AV1119" s="13" t="s">
        <v>92</v>
      </c>
      <c r="AW1119" s="13" t="s">
        <v>42</v>
      </c>
      <c r="AX1119" s="13" t="s">
        <v>82</v>
      </c>
      <c r="AY1119" s="246" t="s">
        <v>139</v>
      </c>
    </row>
    <row r="1120" s="14" customFormat="1">
      <c r="A1120" s="14"/>
      <c r="B1120" s="247"/>
      <c r="C1120" s="248"/>
      <c r="D1120" s="230" t="s">
        <v>151</v>
      </c>
      <c r="E1120" s="249" t="s">
        <v>80</v>
      </c>
      <c r="F1120" s="250" t="s">
        <v>152</v>
      </c>
      <c r="G1120" s="248"/>
      <c r="H1120" s="251">
        <v>16.969999999999999</v>
      </c>
      <c r="I1120" s="252"/>
      <c r="J1120" s="248"/>
      <c r="K1120" s="248"/>
      <c r="L1120" s="253"/>
      <c r="M1120" s="254"/>
      <c r="N1120" s="255"/>
      <c r="O1120" s="255"/>
      <c r="P1120" s="255"/>
      <c r="Q1120" s="255"/>
      <c r="R1120" s="255"/>
      <c r="S1120" s="255"/>
      <c r="T1120" s="256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7" t="s">
        <v>151</v>
      </c>
      <c r="AU1120" s="257" t="s">
        <v>92</v>
      </c>
      <c r="AV1120" s="14" t="s">
        <v>153</v>
      </c>
      <c r="AW1120" s="14" t="s">
        <v>42</v>
      </c>
      <c r="AX1120" s="14" t="s">
        <v>90</v>
      </c>
      <c r="AY1120" s="257" t="s">
        <v>139</v>
      </c>
    </row>
    <row r="1121" s="13" customFormat="1">
      <c r="A1121" s="13"/>
      <c r="B1121" s="236"/>
      <c r="C1121" s="237"/>
      <c r="D1121" s="230" t="s">
        <v>151</v>
      </c>
      <c r="E1121" s="237"/>
      <c r="F1121" s="239" t="s">
        <v>1712</v>
      </c>
      <c r="G1121" s="237"/>
      <c r="H1121" s="240">
        <v>18.667000000000002</v>
      </c>
      <c r="I1121" s="241"/>
      <c r="J1121" s="237"/>
      <c r="K1121" s="237"/>
      <c r="L1121" s="242"/>
      <c r="M1121" s="243"/>
      <c r="N1121" s="244"/>
      <c r="O1121" s="244"/>
      <c r="P1121" s="244"/>
      <c r="Q1121" s="244"/>
      <c r="R1121" s="244"/>
      <c r="S1121" s="244"/>
      <c r="T1121" s="245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6" t="s">
        <v>151</v>
      </c>
      <c r="AU1121" s="246" t="s">
        <v>92</v>
      </c>
      <c r="AV1121" s="13" t="s">
        <v>92</v>
      </c>
      <c r="AW1121" s="13" t="s">
        <v>4</v>
      </c>
      <c r="AX1121" s="13" t="s">
        <v>90</v>
      </c>
      <c r="AY1121" s="246" t="s">
        <v>139</v>
      </c>
    </row>
    <row r="1122" s="12" customFormat="1" ht="22.8" customHeight="1">
      <c r="A1122" s="12"/>
      <c r="B1122" s="201"/>
      <c r="C1122" s="202"/>
      <c r="D1122" s="203" t="s">
        <v>81</v>
      </c>
      <c r="E1122" s="215" t="s">
        <v>1713</v>
      </c>
      <c r="F1122" s="215" t="s">
        <v>1714</v>
      </c>
      <c r="G1122" s="202"/>
      <c r="H1122" s="202"/>
      <c r="I1122" s="205"/>
      <c r="J1122" s="216">
        <f>BK1122</f>
        <v>0</v>
      </c>
      <c r="K1122" s="202"/>
      <c r="L1122" s="207"/>
      <c r="M1122" s="208"/>
      <c r="N1122" s="209"/>
      <c r="O1122" s="209"/>
      <c r="P1122" s="210">
        <f>SUM(P1123:P1137)</f>
        <v>0</v>
      </c>
      <c r="Q1122" s="209"/>
      <c r="R1122" s="210">
        <f>SUM(R1123:R1137)</f>
        <v>0.11389014</v>
      </c>
      <c r="S1122" s="209"/>
      <c r="T1122" s="211">
        <f>SUM(T1123:T1137)</f>
        <v>0</v>
      </c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R1122" s="212" t="s">
        <v>92</v>
      </c>
      <c r="AT1122" s="213" t="s">
        <v>81</v>
      </c>
      <c r="AU1122" s="213" t="s">
        <v>90</v>
      </c>
      <c r="AY1122" s="212" t="s">
        <v>139</v>
      </c>
      <c r="BK1122" s="214">
        <f>SUM(BK1123:BK1137)</f>
        <v>0</v>
      </c>
    </row>
    <row r="1123" s="2" customFormat="1" ht="14.4" customHeight="1">
      <c r="A1123" s="41"/>
      <c r="B1123" s="42"/>
      <c r="C1123" s="217" t="s">
        <v>1715</v>
      </c>
      <c r="D1123" s="217" t="s">
        <v>142</v>
      </c>
      <c r="E1123" s="218" t="s">
        <v>1716</v>
      </c>
      <c r="F1123" s="219" t="s">
        <v>1717</v>
      </c>
      <c r="G1123" s="220" t="s">
        <v>330</v>
      </c>
      <c r="H1123" s="221">
        <v>27.846</v>
      </c>
      <c r="I1123" s="222"/>
      <c r="J1123" s="223">
        <f>ROUND(I1123*H1123,2)</f>
        <v>0</v>
      </c>
      <c r="K1123" s="219" t="s">
        <v>145</v>
      </c>
      <c r="L1123" s="47"/>
      <c r="M1123" s="224" t="s">
        <v>80</v>
      </c>
      <c r="N1123" s="225" t="s">
        <v>52</v>
      </c>
      <c r="O1123" s="87"/>
      <c r="P1123" s="226">
        <f>O1123*H1123</f>
        <v>0</v>
      </c>
      <c r="Q1123" s="226">
        <v>0.0030000000000000001</v>
      </c>
      <c r="R1123" s="226">
        <f>Q1123*H1123</f>
        <v>0.083538000000000001</v>
      </c>
      <c r="S1123" s="226">
        <v>0</v>
      </c>
      <c r="T1123" s="227">
        <f>S1123*H1123</f>
        <v>0</v>
      </c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R1123" s="228" t="s">
        <v>223</v>
      </c>
      <c r="AT1123" s="228" t="s">
        <v>142</v>
      </c>
      <c r="AU1123" s="228" t="s">
        <v>92</v>
      </c>
      <c r="AY1123" s="19" t="s">
        <v>139</v>
      </c>
      <c r="BE1123" s="229">
        <f>IF(N1123="základní",J1123,0)</f>
        <v>0</v>
      </c>
      <c r="BF1123" s="229">
        <f>IF(N1123="snížená",J1123,0)</f>
        <v>0</v>
      </c>
      <c r="BG1123" s="229">
        <f>IF(N1123="zákl. přenesená",J1123,0)</f>
        <v>0</v>
      </c>
      <c r="BH1123" s="229">
        <f>IF(N1123="sníž. přenesená",J1123,0)</f>
        <v>0</v>
      </c>
      <c r="BI1123" s="229">
        <f>IF(N1123="nulová",J1123,0)</f>
        <v>0</v>
      </c>
      <c r="BJ1123" s="19" t="s">
        <v>90</v>
      </c>
      <c r="BK1123" s="229">
        <f>ROUND(I1123*H1123,2)</f>
        <v>0</v>
      </c>
      <c r="BL1123" s="19" t="s">
        <v>223</v>
      </c>
      <c r="BM1123" s="228" t="s">
        <v>1718</v>
      </c>
    </row>
    <row r="1124" s="2" customFormat="1">
      <c r="A1124" s="41"/>
      <c r="B1124" s="42"/>
      <c r="C1124" s="43"/>
      <c r="D1124" s="230" t="s">
        <v>148</v>
      </c>
      <c r="E1124" s="43"/>
      <c r="F1124" s="231" t="s">
        <v>1719</v>
      </c>
      <c r="G1124" s="43"/>
      <c r="H1124" s="43"/>
      <c r="I1124" s="232"/>
      <c r="J1124" s="43"/>
      <c r="K1124" s="43"/>
      <c r="L1124" s="47"/>
      <c r="M1124" s="233"/>
      <c r="N1124" s="234"/>
      <c r="O1124" s="87"/>
      <c r="P1124" s="87"/>
      <c r="Q1124" s="87"/>
      <c r="R1124" s="87"/>
      <c r="S1124" s="87"/>
      <c r="T1124" s="88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T1124" s="19" t="s">
        <v>148</v>
      </c>
      <c r="AU1124" s="19" t="s">
        <v>92</v>
      </c>
    </row>
    <row r="1125" s="2" customFormat="1">
      <c r="A1125" s="41"/>
      <c r="B1125" s="42"/>
      <c r="C1125" s="43"/>
      <c r="D1125" s="230" t="s">
        <v>149</v>
      </c>
      <c r="E1125" s="43"/>
      <c r="F1125" s="235" t="s">
        <v>1720</v>
      </c>
      <c r="G1125" s="43"/>
      <c r="H1125" s="43"/>
      <c r="I1125" s="232"/>
      <c r="J1125" s="43"/>
      <c r="K1125" s="43"/>
      <c r="L1125" s="47"/>
      <c r="M1125" s="233"/>
      <c r="N1125" s="234"/>
      <c r="O1125" s="87"/>
      <c r="P1125" s="87"/>
      <c r="Q1125" s="87"/>
      <c r="R1125" s="87"/>
      <c r="S1125" s="87"/>
      <c r="T1125" s="88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T1125" s="19" t="s">
        <v>149</v>
      </c>
      <c r="AU1125" s="19" t="s">
        <v>92</v>
      </c>
    </row>
    <row r="1126" s="13" customFormat="1">
      <c r="A1126" s="13"/>
      <c r="B1126" s="236"/>
      <c r="C1126" s="237"/>
      <c r="D1126" s="230" t="s">
        <v>151</v>
      </c>
      <c r="E1126" s="238" t="s">
        <v>80</v>
      </c>
      <c r="F1126" s="239" t="s">
        <v>1721</v>
      </c>
      <c r="G1126" s="237"/>
      <c r="H1126" s="240">
        <v>27.846</v>
      </c>
      <c r="I1126" s="241"/>
      <c r="J1126" s="237"/>
      <c r="K1126" s="237"/>
      <c r="L1126" s="242"/>
      <c r="M1126" s="243"/>
      <c r="N1126" s="244"/>
      <c r="O1126" s="244"/>
      <c r="P1126" s="244"/>
      <c r="Q1126" s="244"/>
      <c r="R1126" s="244"/>
      <c r="S1126" s="244"/>
      <c r="T1126" s="24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6" t="s">
        <v>151</v>
      </c>
      <c r="AU1126" s="246" t="s">
        <v>92</v>
      </c>
      <c r="AV1126" s="13" t="s">
        <v>92</v>
      </c>
      <c r="AW1126" s="13" t="s">
        <v>42</v>
      </c>
      <c r="AX1126" s="13" t="s">
        <v>82</v>
      </c>
      <c r="AY1126" s="246" t="s">
        <v>139</v>
      </c>
    </row>
    <row r="1127" s="14" customFormat="1">
      <c r="A1127" s="14"/>
      <c r="B1127" s="247"/>
      <c r="C1127" s="248"/>
      <c r="D1127" s="230" t="s">
        <v>151</v>
      </c>
      <c r="E1127" s="249" t="s">
        <v>80</v>
      </c>
      <c r="F1127" s="250" t="s">
        <v>152</v>
      </c>
      <c r="G1127" s="248"/>
      <c r="H1127" s="251">
        <v>27.846</v>
      </c>
      <c r="I1127" s="252"/>
      <c r="J1127" s="248"/>
      <c r="K1127" s="248"/>
      <c r="L1127" s="253"/>
      <c r="M1127" s="254"/>
      <c r="N1127" s="255"/>
      <c r="O1127" s="255"/>
      <c r="P1127" s="255"/>
      <c r="Q1127" s="255"/>
      <c r="R1127" s="255"/>
      <c r="S1127" s="255"/>
      <c r="T1127" s="256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7" t="s">
        <v>151</v>
      </c>
      <c r="AU1127" s="257" t="s">
        <v>92</v>
      </c>
      <c r="AV1127" s="14" t="s">
        <v>153</v>
      </c>
      <c r="AW1127" s="14" t="s">
        <v>42</v>
      </c>
      <c r="AX1127" s="14" t="s">
        <v>90</v>
      </c>
      <c r="AY1127" s="257" t="s">
        <v>139</v>
      </c>
    </row>
    <row r="1128" s="2" customFormat="1" ht="14.4" customHeight="1">
      <c r="A1128" s="41"/>
      <c r="B1128" s="42"/>
      <c r="C1128" s="217" t="s">
        <v>1722</v>
      </c>
      <c r="D1128" s="217" t="s">
        <v>142</v>
      </c>
      <c r="E1128" s="218" t="s">
        <v>1723</v>
      </c>
      <c r="F1128" s="219" t="s">
        <v>1724</v>
      </c>
      <c r="G1128" s="220" t="s">
        <v>330</v>
      </c>
      <c r="H1128" s="221">
        <v>27.846</v>
      </c>
      <c r="I1128" s="222"/>
      <c r="J1128" s="223">
        <f>ROUND(I1128*H1128,2)</f>
        <v>0</v>
      </c>
      <c r="K1128" s="219" t="s">
        <v>145</v>
      </c>
      <c r="L1128" s="47"/>
      <c r="M1128" s="224" t="s">
        <v>80</v>
      </c>
      <c r="N1128" s="225" t="s">
        <v>52</v>
      </c>
      <c r="O1128" s="87"/>
      <c r="P1128" s="226">
        <f>O1128*H1128</f>
        <v>0</v>
      </c>
      <c r="Q1128" s="226">
        <v>0.00011</v>
      </c>
      <c r="R1128" s="226">
        <f>Q1128*H1128</f>
        <v>0.0030630600000000003</v>
      </c>
      <c r="S1128" s="226">
        <v>0</v>
      </c>
      <c r="T1128" s="227">
        <f>S1128*H1128</f>
        <v>0</v>
      </c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R1128" s="228" t="s">
        <v>223</v>
      </c>
      <c r="AT1128" s="228" t="s">
        <v>142</v>
      </c>
      <c r="AU1128" s="228" t="s">
        <v>92</v>
      </c>
      <c r="AY1128" s="19" t="s">
        <v>139</v>
      </c>
      <c r="BE1128" s="229">
        <f>IF(N1128="základní",J1128,0)</f>
        <v>0</v>
      </c>
      <c r="BF1128" s="229">
        <f>IF(N1128="snížená",J1128,0)</f>
        <v>0</v>
      </c>
      <c r="BG1128" s="229">
        <f>IF(N1128="zákl. přenesená",J1128,0)</f>
        <v>0</v>
      </c>
      <c r="BH1128" s="229">
        <f>IF(N1128="sníž. přenesená",J1128,0)</f>
        <v>0</v>
      </c>
      <c r="BI1128" s="229">
        <f>IF(N1128="nulová",J1128,0)</f>
        <v>0</v>
      </c>
      <c r="BJ1128" s="19" t="s">
        <v>90</v>
      </c>
      <c r="BK1128" s="229">
        <f>ROUND(I1128*H1128,2)</f>
        <v>0</v>
      </c>
      <c r="BL1128" s="19" t="s">
        <v>223</v>
      </c>
      <c r="BM1128" s="228" t="s">
        <v>1725</v>
      </c>
    </row>
    <row r="1129" s="2" customFormat="1">
      <c r="A1129" s="41"/>
      <c r="B1129" s="42"/>
      <c r="C1129" s="43"/>
      <c r="D1129" s="230" t="s">
        <v>148</v>
      </c>
      <c r="E1129" s="43"/>
      <c r="F1129" s="231" t="s">
        <v>1726</v>
      </c>
      <c r="G1129" s="43"/>
      <c r="H1129" s="43"/>
      <c r="I1129" s="232"/>
      <c r="J1129" s="43"/>
      <c r="K1129" s="43"/>
      <c r="L1129" s="47"/>
      <c r="M1129" s="233"/>
      <c r="N1129" s="234"/>
      <c r="O1129" s="87"/>
      <c r="P1129" s="87"/>
      <c r="Q1129" s="87"/>
      <c r="R1129" s="87"/>
      <c r="S1129" s="87"/>
      <c r="T1129" s="88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T1129" s="19" t="s">
        <v>148</v>
      </c>
      <c r="AU1129" s="19" t="s">
        <v>92</v>
      </c>
    </row>
    <row r="1130" s="2" customFormat="1">
      <c r="A1130" s="41"/>
      <c r="B1130" s="42"/>
      <c r="C1130" s="43"/>
      <c r="D1130" s="230" t="s">
        <v>149</v>
      </c>
      <c r="E1130" s="43"/>
      <c r="F1130" s="235" t="s">
        <v>1720</v>
      </c>
      <c r="G1130" s="43"/>
      <c r="H1130" s="43"/>
      <c r="I1130" s="232"/>
      <c r="J1130" s="43"/>
      <c r="K1130" s="43"/>
      <c r="L1130" s="47"/>
      <c r="M1130" s="233"/>
      <c r="N1130" s="234"/>
      <c r="O1130" s="87"/>
      <c r="P1130" s="87"/>
      <c r="Q1130" s="87"/>
      <c r="R1130" s="87"/>
      <c r="S1130" s="87"/>
      <c r="T1130" s="88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T1130" s="19" t="s">
        <v>149</v>
      </c>
      <c r="AU1130" s="19" t="s">
        <v>92</v>
      </c>
    </row>
    <row r="1131" s="13" customFormat="1">
      <c r="A1131" s="13"/>
      <c r="B1131" s="236"/>
      <c r="C1131" s="237"/>
      <c r="D1131" s="230" t="s">
        <v>151</v>
      </c>
      <c r="E1131" s="238" t="s">
        <v>80</v>
      </c>
      <c r="F1131" s="239" t="s">
        <v>1721</v>
      </c>
      <c r="G1131" s="237"/>
      <c r="H1131" s="240">
        <v>27.846</v>
      </c>
      <c r="I1131" s="241"/>
      <c r="J1131" s="237"/>
      <c r="K1131" s="237"/>
      <c r="L1131" s="242"/>
      <c r="M1131" s="243"/>
      <c r="N1131" s="244"/>
      <c r="O1131" s="244"/>
      <c r="P1131" s="244"/>
      <c r="Q1131" s="244"/>
      <c r="R1131" s="244"/>
      <c r="S1131" s="244"/>
      <c r="T1131" s="24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6" t="s">
        <v>151</v>
      </c>
      <c r="AU1131" s="246" t="s">
        <v>92</v>
      </c>
      <c r="AV1131" s="13" t="s">
        <v>92</v>
      </c>
      <c r="AW1131" s="13" t="s">
        <v>42</v>
      </c>
      <c r="AX1131" s="13" t="s">
        <v>82</v>
      </c>
      <c r="AY1131" s="246" t="s">
        <v>139</v>
      </c>
    </row>
    <row r="1132" s="14" customFormat="1">
      <c r="A1132" s="14"/>
      <c r="B1132" s="247"/>
      <c r="C1132" s="248"/>
      <c r="D1132" s="230" t="s">
        <v>151</v>
      </c>
      <c r="E1132" s="249" t="s">
        <v>80</v>
      </c>
      <c r="F1132" s="250" t="s">
        <v>152</v>
      </c>
      <c r="G1132" s="248"/>
      <c r="H1132" s="251">
        <v>27.846</v>
      </c>
      <c r="I1132" s="252"/>
      <c r="J1132" s="248"/>
      <c r="K1132" s="248"/>
      <c r="L1132" s="253"/>
      <c r="M1132" s="254"/>
      <c r="N1132" s="255"/>
      <c r="O1132" s="255"/>
      <c r="P1132" s="255"/>
      <c r="Q1132" s="255"/>
      <c r="R1132" s="255"/>
      <c r="S1132" s="255"/>
      <c r="T1132" s="256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7" t="s">
        <v>151</v>
      </c>
      <c r="AU1132" s="257" t="s">
        <v>92</v>
      </c>
      <c r="AV1132" s="14" t="s">
        <v>153</v>
      </c>
      <c r="AW1132" s="14" t="s">
        <v>42</v>
      </c>
      <c r="AX1132" s="14" t="s">
        <v>90</v>
      </c>
      <c r="AY1132" s="257" t="s">
        <v>139</v>
      </c>
    </row>
    <row r="1133" s="2" customFormat="1" ht="14.4" customHeight="1">
      <c r="A1133" s="41"/>
      <c r="B1133" s="42"/>
      <c r="C1133" s="217" t="s">
        <v>1727</v>
      </c>
      <c r="D1133" s="217" t="s">
        <v>142</v>
      </c>
      <c r="E1133" s="218" t="s">
        <v>1728</v>
      </c>
      <c r="F1133" s="219" t="s">
        <v>1729</v>
      </c>
      <c r="G1133" s="220" t="s">
        <v>330</v>
      </c>
      <c r="H1133" s="221">
        <v>27.846</v>
      </c>
      <c r="I1133" s="222"/>
      <c r="J1133" s="223">
        <f>ROUND(I1133*H1133,2)</f>
        <v>0</v>
      </c>
      <c r="K1133" s="219" t="s">
        <v>145</v>
      </c>
      <c r="L1133" s="47"/>
      <c r="M1133" s="224" t="s">
        <v>80</v>
      </c>
      <c r="N1133" s="225" t="s">
        <v>52</v>
      </c>
      <c r="O1133" s="87"/>
      <c r="P1133" s="226">
        <f>O1133*H1133</f>
        <v>0</v>
      </c>
      <c r="Q1133" s="226">
        <v>0.00097999999999999997</v>
      </c>
      <c r="R1133" s="226">
        <f>Q1133*H1133</f>
        <v>0.02728908</v>
      </c>
      <c r="S1133" s="226">
        <v>0</v>
      </c>
      <c r="T1133" s="227">
        <f>S1133*H1133</f>
        <v>0</v>
      </c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R1133" s="228" t="s">
        <v>223</v>
      </c>
      <c r="AT1133" s="228" t="s">
        <v>142</v>
      </c>
      <c r="AU1133" s="228" t="s">
        <v>92</v>
      </c>
      <c r="AY1133" s="19" t="s">
        <v>139</v>
      </c>
      <c r="BE1133" s="229">
        <f>IF(N1133="základní",J1133,0)</f>
        <v>0</v>
      </c>
      <c r="BF1133" s="229">
        <f>IF(N1133="snížená",J1133,0)</f>
        <v>0</v>
      </c>
      <c r="BG1133" s="229">
        <f>IF(N1133="zákl. přenesená",J1133,0)</f>
        <v>0</v>
      </c>
      <c r="BH1133" s="229">
        <f>IF(N1133="sníž. přenesená",J1133,0)</f>
        <v>0</v>
      </c>
      <c r="BI1133" s="229">
        <f>IF(N1133="nulová",J1133,0)</f>
        <v>0</v>
      </c>
      <c r="BJ1133" s="19" t="s">
        <v>90</v>
      </c>
      <c r="BK1133" s="229">
        <f>ROUND(I1133*H1133,2)</f>
        <v>0</v>
      </c>
      <c r="BL1133" s="19" t="s">
        <v>223</v>
      </c>
      <c r="BM1133" s="228" t="s">
        <v>1730</v>
      </c>
    </row>
    <row r="1134" s="2" customFormat="1">
      <c r="A1134" s="41"/>
      <c r="B1134" s="42"/>
      <c r="C1134" s="43"/>
      <c r="D1134" s="230" t="s">
        <v>148</v>
      </c>
      <c r="E1134" s="43"/>
      <c r="F1134" s="231" t="s">
        <v>1731</v>
      </c>
      <c r="G1134" s="43"/>
      <c r="H1134" s="43"/>
      <c r="I1134" s="232"/>
      <c r="J1134" s="43"/>
      <c r="K1134" s="43"/>
      <c r="L1134" s="47"/>
      <c r="M1134" s="233"/>
      <c r="N1134" s="234"/>
      <c r="O1134" s="87"/>
      <c r="P1134" s="87"/>
      <c r="Q1134" s="87"/>
      <c r="R1134" s="87"/>
      <c r="S1134" s="87"/>
      <c r="T1134" s="88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T1134" s="19" t="s">
        <v>148</v>
      </c>
      <c r="AU1134" s="19" t="s">
        <v>92</v>
      </c>
    </row>
    <row r="1135" s="2" customFormat="1">
      <c r="A1135" s="41"/>
      <c r="B1135" s="42"/>
      <c r="C1135" s="43"/>
      <c r="D1135" s="230" t="s">
        <v>149</v>
      </c>
      <c r="E1135" s="43"/>
      <c r="F1135" s="235" t="s">
        <v>1732</v>
      </c>
      <c r="G1135" s="43"/>
      <c r="H1135" s="43"/>
      <c r="I1135" s="232"/>
      <c r="J1135" s="43"/>
      <c r="K1135" s="43"/>
      <c r="L1135" s="47"/>
      <c r="M1135" s="233"/>
      <c r="N1135" s="234"/>
      <c r="O1135" s="87"/>
      <c r="P1135" s="87"/>
      <c r="Q1135" s="87"/>
      <c r="R1135" s="87"/>
      <c r="S1135" s="87"/>
      <c r="T1135" s="88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T1135" s="19" t="s">
        <v>149</v>
      </c>
      <c r="AU1135" s="19" t="s">
        <v>92</v>
      </c>
    </row>
    <row r="1136" s="13" customFormat="1">
      <c r="A1136" s="13"/>
      <c r="B1136" s="236"/>
      <c r="C1136" s="237"/>
      <c r="D1136" s="230" t="s">
        <v>151</v>
      </c>
      <c r="E1136" s="238" t="s">
        <v>80</v>
      </c>
      <c r="F1136" s="239" t="s">
        <v>1721</v>
      </c>
      <c r="G1136" s="237"/>
      <c r="H1136" s="240">
        <v>27.846</v>
      </c>
      <c r="I1136" s="241"/>
      <c r="J1136" s="237"/>
      <c r="K1136" s="237"/>
      <c r="L1136" s="242"/>
      <c r="M1136" s="243"/>
      <c r="N1136" s="244"/>
      <c r="O1136" s="244"/>
      <c r="P1136" s="244"/>
      <c r="Q1136" s="244"/>
      <c r="R1136" s="244"/>
      <c r="S1136" s="244"/>
      <c r="T1136" s="24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6" t="s">
        <v>151</v>
      </c>
      <c r="AU1136" s="246" t="s">
        <v>92</v>
      </c>
      <c r="AV1136" s="13" t="s">
        <v>92</v>
      </c>
      <c r="AW1136" s="13" t="s">
        <v>42</v>
      </c>
      <c r="AX1136" s="13" t="s">
        <v>82</v>
      </c>
      <c r="AY1136" s="246" t="s">
        <v>139</v>
      </c>
    </row>
    <row r="1137" s="14" customFormat="1">
      <c r="A1137" s="14"/>
      <c r="B1137" s="247"/>
      <c r="C1137" s="248"/>
      <c r="D1137" s="230" t="s">
        <v>151</v>
      </c>
      <c r="E1137" s="249" t="s">
        <v>80</v>
      </c>
      <c r="F1137" s="250" t="s">
        <v>152</v>
      </c>
      <c r="G1137" s="248"/>
      <c r="H1137" s="251">
        <v>27.846</v>
      </c>
      <c r="I1137" s="252"/>
      <c r="J1137" s="248"/>
      <c r="K1137" s="248"/>
      <c r="L1137" s="253"/>
      <c r="M1137" s="254"/>
      <c r="N1137" s="255"/>
      <c r="O1137" s="255"/>
      <c r="P1137" s="255"/>
      <c r="Q1137" s="255"/>
      <c r="R1137" s="255"/>
      <c r="S1137" s="255"/>
      <c r="T1137" s="256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7" t="s">
        <v>151</v>
      </c>
      <c r="AU1137" s="257" t="s">
        <v>92</v>
      </c>
      <c r="AV1137" s="14" t="s">
        <v>153</v>
      </c>
      <c r="AW1137" s="14" t="s">
        <v>42</v>
      </c>
      <c r="AX1137" s="14" t="s">
        <v>90</v>
      </c>
      <c r="AY1137" s="257" t="s">
        <v>139</v>
      </c>
    </row>
    <row r="1138" s="12" customFormat="1" ht="25.92" customHeight="1">
      <c r="A1138" s="12"/>
      <c r="B1138" s="201"/>
      <c r="C1138" s="202"/>
      <c r="D1138" s="203" t="s">
        <v>81</v>
      </c>
      <c r="E1138" s="204" t="s">
        <v>136</v>
      </c>
      <c r="F1138" s="204" t="s">
        <v>137</v>
      </c>
      <c r="G1138" s="202"/>
      <c r="H1138" s="202"/>
      <c r="I1138" s="205"/>
      <c r="J1138" s="206">
        <f>BK1138</f>
        <v>0</v>
      </c>
      <c r="K1138" s="202"/>
      <c r="L1138" s="207"/>
      <c r="M1138" s="208"/>
      <c r="N1138" s="209"/>
      <c r="O1138" s="209"/>
      <c r="P1138" s="210">
        <f>P1139</f>
        <v>0</v>
      </c>
      <c r="Q1138" s="209"/>
      <c r="R1138" s="210">
        <f>R1139</f>
        <v>0</v>
      </c>
      <c r="S1138" s="209"/>
      <c r="T1138" s="211">
        <f>T1139</f>
        <v>0</v>
      </c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R1138" s="212" t="s">
        <v>138</v>
      </c>
      <c r="AT1138" s="213" t="s">
        <v>81</v>
      </c>
      <c r="AU1138" s="213" t="s">
        <v>82</v>
      </c>
      <c r="AY1138" s="212" t="s">
        <v>139</v>
      </c>
      <c r="BK1138" s="214">
        <f>BK1139</f>
        <v>0</v>
      </c>
    </row>
    <row r="1139" s="12" customFormat="1" ht="22.8" customHeight="1">
      <c r="A1139" s="12"/>
      <c r="B1139" s="201"/>
      <c r="C1139" s="202"/>
      <c r="D1139" s="203" t="s">
        <v>81</v>
      </c>
      <c r="E1139" s="215" t="s">
        <v>208</v>
      </c>
      <c r="F1139" s="215" t="s">
        <v>209</v>
      </c>
      <c r="G1139" s="202"/>
      <c r="H1139" s="202"/>
      <c r="I1139" s="205"/>
      <c r="J1139" s="216">
        <f>BK1139</f>
        <v>0</v>
      </c>
      <c r="K1139" s="202"/>
      <c r="L1139" s="207"/>
      <c r="M1139" s="208"/>
      <c r="N1139" s="209"/>
      <c r="O1139" s="209"/>
      <c r="P1139" s="210">
        <f>SUM(P1140:P1144)</f>
        <v>0</v>
      </c>
      <c r="Q1139" s="209"/>
      <c r="R1139" s="210">
        <f>SUM(R1140:R1144)</f>
        <v>0</v>
      </c>
      <c r="S1139" s="209"/>
      <c r="T1139" s="211">
        <f>SUM(T1140:T1144)</f>
        <v>0</v>
      </c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R1139" s="212" t="s">
        <v>138</v>
      </c>
      <c r="AT1139" s="213" t="s">
        <v>81</v>
      </c>
      <c r="AU1139" s="213" t="s">
        <v>90</v>
      </c>
      <c r="AY1139" s="212" t="s">
        <v>139</v>
      </c>
      <c r="BK1139" s="214">
        <f>SUM(BK1140:BK1144)</f>
        <v>0</v>
      </c>
    </row>
    <row r="1140" s="2" customFormat="1" ht="14.4" customHeight="1">
      <c r="A1140" s="41"/>
      <c r="B1140" s="42"/>
      <c r="C1140" s="217" t="s">
        <v>1733</v>
      </c>
      <c r="D1140" s="217" t="s">
        <v>142</v>
      </c>
      <c r="E1140" s="218" t="s">
        <v>1734</v>
      </c>
      <c r="F1140" s="219" t="s">
        <v>1735</v>
      </c>
      <c r="G1140" s="220" t="s">
        <v>156</v>
      </c>
      <c r="H1140" s="221">
        <v>1</v>
      </c>
      <c r="I1140" s="222"/>
      <c r="J1140" s="223">
        <f>ROUND(I1140*H1140,2)</f>
        <v>0</v>
      </c>
      <c r="K1140" s="219" t="s">
        <v>145</v>
      </c>
      <c r="L1140" s="47"/>
      <c r="M1140" s="224" t="s">
        <v>80</v>
      </c>
      <c r="N1140" s="225" t="s">
        <v>52</v>
      </c>
      <c r="O1140" s="87"/>
      <c r="P1140" s="226">
        <f>O1140*H1140</f>
        <v>0</v>
      </c>
      <c r="Q1140" s="226">
        <v>0</v>
      </c>
      <c r="R1140" s="226">
        <f>Q1140*H1140</f>
        <v>0</v>
      </c>
      <c r="S1140" s="226">
        <v>0</v>
      </c>
      <c r="T1140" s="227">
        <f>S1140*H1140</f>
        <v>0</v>
      </c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R1140" s="228" t="s">
        <v>146</v>
      </c>
      <c r="AT1140" s="228" t="s">
        <v>142</v>
      </c>
      <c r="AU1140" s="228" t="s">
        <v>92</v>
      </c>
      <c r="AY1140" s="19" t="s">
        <v>139</v>
      </c>
      <c r="BE1140" s="229">
        <f>IF(N1140="základní",J1140,0)</f>
        <v>0</v>
      </c>
      <c r="BF1140" s="229">
        <f>IF(N1140="snížená",J1140,0)</f>
        <v>0</v>
      </c>
      <c r="BG1140" s="229">
        <f>IF(N1140="zákl. přenesená",J1140,0)</f>
        <v>0</v>
      </c>
      <c r="BH1140" s="229">
        <f>IF(N1140="sníž. přenesená",J1140,0)</f>
        <v>0</v>
      </c>
      <c r="BI1140" s="229">
        <f>IF(N1140="nulová",J1140,0)</f>
        <v>0</v>
      </c>
      <c r="BJ1140" s="19" t="s">
        <v>90</v>
      </c>
      <c r="BK1140" s="229">
        <f>ROUND(I1140*H1140,2)</f>
        <v>0</v>
      </c>
      <c r="BL1140" s="19" t="s">
        <v>146</v>
      </c>
      <c r="BM1140" s="228" t="s">
        <v>1736</v>
      </c>
    </row>
    <row r="1141" s="2" customFormat="1">
      <c r="A1141" s="41"/>
      <c r="B1141" s="42"/>
      <c r="C1141" s="43"/>
      <c r="D1141" s="230" t="s">
        <v>148</v>
      </c>
      <c r="E1141" s="43"/>
      <c r="F1141" s="231" t="s">
        <v>1735</v>
      </c>
      <c r="G1141" s="43"/>
      <c r="H1141" s="43"/>
      <c r="I1141" s="232"/>
      <c r="J1141" s="43"/>
      <c r="K1141" s="43"/>
      <c r="L1141" s="47"/>
      <c r="M1141" s="233"/>
      <c r="N1141" s="234"/>
      <c r="O1141" s="87"/>
      <c r="P1141" s="87"/>
      <c r="Q1141" s="87"/>
      <c r="R1141" s="87"/>
      <c r="S1141" s="87"/>
      <c r="T1141" s="88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T1141" s="19" t="s">
        <v>148</v>
      </c>
      <c r="AU1141" s="19" t="s">
        <v>92</v>
      </c>
    </row>
    <row r="1142" s="2" customFormat="1">
      <c r="A1142" s="41"/>
      <c r="B1142" s="42"/>
      <c r="C1142" s="43"/>
      <c r="D1142" s="230" t="s">
        <v>149</v>
      </c>
      <c r="E1142" s="43"/>
      <c r="F1142" s="235" t="s">
        <v>1737</v>
      </c>
      <c r="G1142" s="43"/>
      <c r="H1142" s="43"/>
      <c r="I1142" s="232"/>
      <c r="J1142" s="43"/>
      <c r="K1142" s="43"/>
      <c r="L1142" s="47"/>
      <c r="M1142" s="233"/>
      <c r="N1142" s="234"/>
      <c r="O1142" s="87"/>
      <c r="P1142" s="87"/>
      <c r="Q1142" s="87"/>
      <c r="R1142" s="87"/>
      <c r="S1142" s="87"/>
      <c r="T1142" s="88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T1142" s="19" t="s">
        <v>149</v>
      </c>
      <c r="AU1142" s="19" t="s">
        <v>92</v>
      </c>
    </row>
    <row r="1143" s="13" customFormat="1">
      <c r="A1143" s="13"/>
      <c r="B1143" s="236"/>
      <c r="C1143" s="237"/>
      <c r="D1143" s="230" t="s">
        <v>151</v>
      </c>
      <c r="E1143" s="238" t="s">
        <v>80</v>
      </c>
      <c r="F1143" s="239" t="s">
        <v>90</v>
      </c>
      <c r="G1143" s="237"/>
      <c r="H1143" s="240">
        <v>1</v>
      </c>
      <c r="I1143" s="241"/>
      <c r="J1143" s="237"/>
      <c r="K1143" s="237"/>
      <c r="L1143" s="242"/>
      <c r="M1143" s="243"/>
      <c r="N1143" s="244"/>
      <c r="O1143" s="244"/>
      <c r="P1143" s="244"/>
      <c r="Q1143" s="244"/>
      <c r="R1143" s="244"/>
      <c r="S1143" s="244"/>
      <c r="T1143" s="245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6" t="s">
        <v>151</v>
      </c>
      <c r="AU1143" s="246" t="s">
        <v>92</v>
      </c>
      <c r="AV1143" s="13" t="s">
        <v>92</v>
      </c>
      <c r="AW1143" s="13" t="s">
        <v>42</v>
      </c>
      <c r="AX1143" s="13" t="s">
        <v>82</v>
      </c>
      <c r="AY1143" s="246" t="s">
        <v>139</v>
      </c>
    </row>
    <row r="1144" s="14" customFormat="1">
      <c r="A1144" s="14"/>
      <c r="B1144" s="247"/>
      <c r="C1144" s="248"/>
      <c r="D1144" s="230" t="s">
        <v>151</v>
      </c>
      <c r="E1144" s="249" t="s">
        <v>80</v>
      </c>
      <c r="F1144" s="250" t="s">
        <v>152</v>
      </c>
      <c r="G1144" s="248"/>
      <c r="H1144" s="251">
        <v>1</v>
      </c>
      <c r="I1144" s="252"/>
      <c r="J1144" s="248"/>
      <c r="K1144" s="248"/>
      <c r="L1144" s="253"/>
      <c r="M1144" s="258"/>
      <c r="N1144" s="259"/>
      <c r="O1144" s="259"/>
      <c r="P1144" s="259"/>
      <c r="Q1144" s="259"/>
      <c r="R1144" s="259"/>
      <c r="S1144" s="259"/>
      <c r="T1144" s="260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7" t="s">
        <v>151</v>
      </c>
      <c r="AU1144" s="257" t="s">
        <v>92</v>
      </c>
      <c r="AV1144" s="14" t="s">
        <v>153</v>
      </c>
      <c r="AW1144" s="14" t="s">
        <v>42</v>
      </c>
      <c r="AX1144" s="14" t="s">
        <v>90</v>
      </c>
      <c r="AY1144" s="257" t="s">
        <v>139</v>
      </c>
    </row>
    <row r="1145" s="2" customFormat="1" ht="6.96" customHeight="1">
      <c r="A1145" s="41"/>
      <c r="B1145" s="62"/>
      <c r="C1145" s="63"/>
      <c r="D1145" s="63"/>
      <c r="E1145" s="63"/>
      <c r="F1145" s="63"/>
      <c r="G1145" s="63"/>
      <c r="H1145" s="63"/>
      <c r="I1145" s="63"/>
      <c r="J1145" s="63"/>
      <c r="K1145" s="63"/>
      <c r="L1145" s="47"/>
      <c r="M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</row>
  </sheetData>
  <sheetProtection sheet="1" autoFilter="0" formatColumns="0" formatRows="0" objects="1" scenarios="1" spinCount="100000" saltValue="MjQn49Qn8cA1hYblvvnk+lH6+VcmJKPVfks0n2a5Q6hiWd4BHo+bWFCiweIr+xSqTOa8DzjgLdAaX+OXSo7xNw==" hashValue="gy9nodr+vg98ZUvZpqMH4qQuyk5dd5N3j8+zgic6aFeedY2tWRrzpe8u3e1W1+GV5TUfMOmqkx4zVyabgCEQUg==" algorithmName="SHA-512" password="CC35"/>
  <autoFilter ref="C94:K114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92</v>
      </c>
    </row>
    <row r="4" s="1" customFormat="1" ht="24.96" customHeight="1">
      <c r="B4" s="22"/>
      <c r="D4" s="143" t="s">
        <v>107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Most, V Jezírkách X585 + Opatovská X583 - vyprac. PD na demol. mostu, proj. rekul., DV a zaj. IČ</v>
      </c>
      <c r="F7" s="145"/>
      <c r="G7" s="145"/>
      <c r="H7" s="145"/>
      <c r="L7" s="22"/>
    </row>
    <row r="8" s="1" customFormat="1" ht="12" customHeight="1">
      <c r="B8" s="22"/>
      <c r="D8" s="145" t="s">
        <v>108</v>
      </c>
      <c r="L8" s="22"/>
    </row>
    <row r="9" s="2" customFormat="1" ht="16.5" customHeight="1">
      <c r="A9" s="41"/>
      <c r="B9" s="47"/>
      <c r="C9" s="41"/>
      <c r="D9" s="41"/>
      <c r="E9" s="146" t="s">
        <v>753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5" t="s">
        <v>1738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8" t="s">
        <v>1739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5" t="s">
        <v>18</v>
      </c>
      <c r="E13" s="41"/>
      <c r="F13" s="136" t="s">
        <v>80</v>
      </c>
      <c r="G13" s="41"/>
      <c r="H13" s="41"/>
      <c r="I13" s="145" t="s">
        <v>20</v>
      </c>
      <c r="J13" s="136" t="s">
        <v>80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22</v>
      </c>
      <c r="E14" s="41"/>
      <c r="F14" s="136" t="s">
        <v>1740</v>
      </c>
      <c r="G14" s="41"/>
      <c r="H14" s="41"/>
      <c r="I14" s="145" t="s">
        <v>24</v>
      </c>
      <c r="J14" s="149" t="str">
        <f>'Rekapitulace stavby'!AN8</f>
        <v>11. 5. 2020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5" t="s">
        <v>30</v>
      </c>
      <c r="E16" s="41"/>
      <c r="F16" s="41"/>
      <c r="G16" s="41"/>
      <c r="H16" s="41"/>
      <c r="I16" s="145" t="s">
        <v>31</v>
      </c>
      <c r="J16" s="136" t="s">
        <v>80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1741</v>
      </c>
      <c r="F17" s="41"/>
      <c r="G17" s="41"/>
      <c r="H17" s="41"/>
      <c r="I17" s="145" t="s">
        <v>34</v>
      </c>
      <c r="J17" s="136" t="s">
        <v>80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5" t="s">
        <v>36</v>
      </c>
      <c r="E19" s="41"/>
      <c r="F19" s="41"/>
      <c r="G19" s="41"/>
      <c r="H19" s="41"/>
      <c r="I19" s="145" t="s">
        <v>31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34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5" t="s">
        <v>38</v>
      </c>
      <c r="E22" s="41"/>
      <c r="F22" s="41"/>
      <c r="G22" s="41"/>
      <c r="H22" s="41"/>
      <c r="I22" s="145" t="s">
        <v>31</v>
      </c>
      <c r="J22" s="136" t="s">
        <v>39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5" t="s">
        <v>34</v>
      </c>
      <c r="J23" s="136" t="s">
        <v>39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31</v>
      </c>
      <c r="J25" s="136" t="str">
        <f>IF('Rekapitulace stavby'!AN19="","",'Rekapitulace stavby'!AN19)</f>
        <v>40763439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>Pontex, spol. s r.o. (Daniel Stibůrek)</v>
      </c>
      <c r="F26" s="41"/>
      <c r="G26" s="41"/>
      <c r="H26" s="41"/>
      <c r="I26" s="145" t="s">
        <v>34</v>
      </c>
      <c r="J26" s="136" t="str">
        <f>IF('Rekapitulace stavby'!AN20="","",'Rekapitulace stavby'!AN20)</f>
        <v>CZ40763439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5" t="s">
        <v>45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2"/>
      <c r="B29" s="153"/>
      <c r="C29" s="152"/>
      <c r="D29" s="152"/>
      <c r="E29" s="154" t="s">
        <v>80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7" t="s">
        <v>47</v>
      </c>
      <c r="E32" s="41"/>
      <c r="F32" s="41"/>
      <c r="G32" s="41"/>
      <c r="H32" s="41"/>
      <c r="I32" s="41"/>
      <c r="J32" s="158">
        <f>ROUND(J88, 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9" t="s">
        <v>49</v>
      </c>
      <c r="G34" s="41"/>
      <c r="H34" s="41"/>
      <c r="I34" s="159" t="s">
        <v>48</v>
      </c>
      <c r="J34" s="159" t="s">
        <v>50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0" t="s">
        <v>51</v>
      </c>
      <c r="E35" s="145" t="s">
        <v>52</v>
      </c>
      <c r="F35" s="161">
        <f>ROUND((SUM(BE88:BE127)),  2)</f>
        <v>0</v>
      </c>
      <c r="G35" s="41"/>
      <c r="H35" s="41"/>
      <c r="I35" s="162">
        <v>0.20999999999999999</v>
      </c>
      <c r="J35" s="161">
        <f>ROUND(((SUM(BE88:BE127))*I35),  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5" t="s">
        <v>53</v>
      </c>
      <c r="F36" s="161">
        <f>ROUND((SUM(BF88:BF127)),  2)</f>
        <v>0</v>
      </c>
      <c r="G36" s="41"/>
      <c r="H36" s="41"/>
      <c r="I36" s="162">
        <v>0.14999999999999999</v>
      </c>
      <c r="J36" s="161">
        <f>ROUND(((SUM(BF88:BF127))*I36),  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54</v>
      </c>
      <c r="F37" s="161">
        <f>ROUND((SUM(BG88:BG127)),  2)</f>
        <v>0</v>
      </c>
      <c r="G37" s="41"/>
      <c r="H37" s="41"/>
      <c r="I37" s="162">
        <v>0.20999999999999999</v>
      </c>
      <c r="J37" s="161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5" t="s">
        <v>55</v>
      </c>
      <c r="F38" s="161">
        <f>ROUND((SUM(BH88:BH127)),  2)</f>
        <v>0</v>
      </c>
      <c r="G38" s="41"/>
      <c r="H38" s="41"/>
      <c r="I38" s="162">
        <v>0.14999999999999999</v>
      </c>
      <c r="J38" s="161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5" t="s">
        <v>56</v>
      </c>
      <c r="F39" s="161">
        <f>ROUND((SUM(BI88:BI127)),  2)</f>
        <v>0</v>
      </c>
      <c r="G39" s="41"/>
      <c r="H39" s="41"/>
      <c r="I39" s="162">
        <v>0</v>
      </c>
      <c r="J39" s="161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3"/>
      <c r="D41" s="164" t="s">
        <v>57</v>
      </c>
      <c r="E41" s="165"/>
      <c r="F41" s="165"/>
      <c r="G41" s="166" t="s">
        <v>58</v>
      </c>
      <c r="H41" s="167" t="s">
        <v>59</v>
      </c>
      <c r="I41" s="165"/>
      <c r="J41" s="168">
        <f>SUM(J32:J39)</f>
        <v>0</v>
      </c>
      <c r="K41" s="169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111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4" t="str">
        <f>E7</f>
        <v>Most, V Jezírkách X585 + Opatovská X583 - vyprac. PD na demol. mostu, proj. rekul., DV a zaj. IČ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74" t="s">
        <v>753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1738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201.21 - Rozvojová péče - 3 letá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Těchlovice u Stříbra</v>
      </c>
      <c r="G56" s="43"/>
      <c r="H56" s="43"/>
      <c r="I56" s="34" t="s">
        <v>24</v>
      </c>
      <c r="J56" s="75" t="str">
        <f>IF(J14="","",J14)</f>
        <v>11. 5. 2020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5.15" customHeight="1">
      <c r="A58" s="41"/>
      <c r="B58" s="42"/>
      <c r="C58" s="34" t="s">
        <v>30</v>
      </c>
      <c r="D58" s="43"/>
      <c r="E58" s="43"/>
      <c r="F58" s="29" t="str">
        <f>E17</f>
        <v>SPÚ, KPÚ, pro PK, Pobočka Tachov</v>
      </c>
      <c r="G58" s="43"/>
      <c r="H58" s="43"/>
      <c r="I58" s="34" t="s">
        <v>38</v>
      </c>
      <c r="J58" s="39" t="str">
        <f>E23</f>
        <v>Pontex, spol. 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5.6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>Pontex, spol. s r.o. (Daniel Stibůrek)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5" t="s">
        <v>112</v>
      </c>
      <c r="D61" s="176"/>
      <c r="E61" s="176"/>
      <c r="F61" s="176"/>
      <c r="G61" s="176"/>
      <c r="H61" s="176"/>
      <c r="I61" s="176"/>
      <c r="J61" s="177" t="s">
        <v>113</v>
      </c>
      <c r="K61" s="176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8" t="s">
        <v>79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114</v>
      </c>
    </row>
    <row r="64" s="9" customFormat="1" ht="24.96" customHeight="1">
      <c r="A64" s="9"/>
      <c r="B64" s="179"/>
      <c r="C64" s="180"/>
      <c r="D64" s="181" t="s">
        <v>255</v>
      </c>
      <c r="E64" s="182"/>
      <c r="F64" s="182"/>
      <c r="G64" s="182"/>
      <c r="H64" s="182"/>
      <c r="I64" s="182"/>
      <c r="J64" s="183">
        <f>J89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5"/>
      <c r="C65" s="128"/>
      <c r="D65" s="186" t="s">
        <v>321</v>
      </c>
      <c r="E65" s="187"/>
      <c r="F65" s="187"/>
      <c r="G65" s="187"/>
      <c r="H65" s="187"/>
      <c r="I65" s="187"/>
      <c r="J65" s="188">
        <f>J90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28"/>
      <c r="D66" s="186" t="s">
        <v>323</v>
      </c>
      <c r="E66" s="187"/>
      <c r="F66" s="187"/>
      <c r="G66" s="187"/>
      <c r="H66" s="187"/>
      <c r="I66" s="187"/>
      <c r="J66" s="188">
        <f>J125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123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74" t="str">
        <f>E7</f>
        <v>Most, V Jezírkách X585 + Opatovská X583 - vyprac. PD na demol. mostu, proj. rekul., DV a zaj. IČ</v>
      </c>
      <c r="F76" s="34"/>
      <c r="G76" s="34"/>
      <c r="H76" s="34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108</v>
      </c>
      <c r="D77" s="24"/>
      <c r="E77" s="24"/>
      <c r="F77" s="24"/>
      <c r="G77" s="24"/>
      <c r="H77" s="24"/>
      <c r="I77" s="24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74" t="s">
        <v>753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1738</v>
      </c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E11</f>
        <v>201.21 - Rozvojová péče - 3 letá</v>
      </c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Těchlovice u Stříbra</v>
      </c>
      <c r="G82" s="43"/>
      <c r="H82" s="43"/>
      <c r="I82" s="34" t="s">
        <v>24</v>
      </c>
      <c r="J82" s="75" t="str">
        <f>IF(J14="","",J14)</f>
        <v>11. 5. 2020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4" t="s">
        <v>30</v>
      </c>
      <c r="D84" s="43"/>
      <c r="E84" s="43"/>
      <c r="F84" s="29" t="str">
        <f>E17</f>
        <v>SPÚ, KPÚ, pro PK, Pobočka Tachov</v>
      </c>
      <c r="G84" s="43"/>
      <c r="H84" s="43"/>
      <c r="I84" s="34" t="s">
        <v>38</v>
      </c>
      <c r="J84" s="39" t="str">
        <f>E23</f>
        <v>Pontex, spol. s r.o.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25.6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34" t="s">
        <v>43</v>
      </c>
      <c r="J85" s="39" t="str">
        <f>E26</f>
        <v>Pontex, spol. s r.o. (Daniel Stibůrek)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90"/>
      <c r="B87" s="191"/>
      <c r="C87" s="192" t="s">
        <v>124</v>
      </c>
      <c r="D87" s="193" t="s">
        <v>66</v>
      </c>
      <c r="E87" s="193" t="s">
        <v>62</v>
      </c>
      <c r="F87" s="193" t="s">
        <v>63</v>
      </c>
      <c r="G87" s="193" t="s">
        <v>125</v>
      </c>
      <c r="H87" s="193" t="s">
        <v>126</v>
      </c>
      <c r="I87" s="193" t="s">
        <v>127</v>
      </c>
      <c r="J87" s="193" t="s">
        <v>113</v>
      </c>
      <c r="K87" s="194" t="s">
        <v>128</v>
      </c>
      <c r="L87" s="195"/>
      <c r="M87" s="95" t="s">
        <v>80</v>
      </c>
      <c r="N87" s="96" t="s">
        <v>51</v>
      </c>
      <c r="O87" s="96" t="s">
        <v>129</v>
      </c>
      <c r="P87" s="96" t="s">
        <v>130</v>
      </c>
      <c r="Q87" s="96" t="s">
        <v>131</v>
      </c>
      <c r="R87" s="96" t="s">
        <v>132</v>
      </c>
      <c r="S87" s="96" t="s">
        <v>133</v>
      </c>
      <c r="T87" s="97" t="s">
        <v>134</v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</row>
    <row r="88" s="2" customFormat="1" ht="22.8" customHeight="1">
      <c r="A88" s="41"/>
      <c r="B88" s="42"/>
      <c r="C88" s="102" t="s">
        <v>135</v>
      </c>
      <c r="D88" s="43"/>
      <c r="E88" s="43"/>
      <c r="F88" s="43"/>
      <c r="G88" s="43"/>
      <c r="H88" s="43"/>
      <c r="I88" s="43"/>
      <c r="J88" s="196">
        <f>BK88</f>
        <v>0</v>
      </c>
      <c r="K88" s="43"/>
      <c r="L88" s="47"/>
      <c r="M88" s="98"/>
      <c r="N88" s="197"/>
      <c r="O88" s="99"/>
      <c r="P88" s="198">
        <f>P89</f>
        <v>0</v>
      </c>
      <c r="Q88" s="99"/>
      <c r="R88" s="198">
        <f>R89</f>
        <v>0.10764</v>
      </c>
      <c r="S88" s="99"/>
      <c r="T88" s="199">
        <f>T89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114</v>
      </c>
      <c r="BK88" s="200">
        <f>BK89</f>
        <v>0</v>
      </c>
    </row>
    <row r="89" s="12" customFormat="1" ht="25.92" customHeight="1">
      <c r="A89" s="12"/>
      <c r="B89" s="201"/>
      <c r="C89" s="202"/>
      <c r="D89" s="203" t="s">
        <v>81</v>
      </c>
      <c r="E89" s="204" t="s">
        <v>257</v>
      </c>
      <c r="F89" s="204" t="s">
        <v>258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f>P90+P125</f>
        <v>0</v>
      </c>
      <c r="Q89" s="209"/>
      <c r="R89" s="210">
        <f>R90+R125</f>
        <v>0.10764</v>
      </c>
      <c r="S89" s="209"/>
      <c r="T89" s="211">
        <f>T90+T125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2" t="s">
        <v>90</v>
      </c>
      <c r="AT89" s="213" t="s">
        <v>81</v>
      </c>
      <c r="AU89" s="213" t="s">
        <v>82</v>
      </c>
      <c r="AY89" s="212" t="s">
        <v>139</v>
      </c>
      <c r="BK89" s="214">
        <f>BK90+BK125</f>
        <v>0</v>
      </c>
    </row>
    <row r="90" s="12" customFormat="1" ht="22.8" customHeight="1">
      <c r="A90" s="12"/>
      <c r="B90" s="201"/>
      <c r="C90" s="202"/>
      <c r="D90" s="203" t="s">
        <v>81</v>
      </c>
      <c r="E90" s="215" t="s">
        <v>90</v>
      </c>
      <c r="F90" s="215" t="s">
        <v>327</v>
      </c>
      <c r="G90" s="202"/>
      <c r="H90" s="202"/>
      <c r="I90" s="205"/>
      <c r="J90" s="216">
        <f>BK90</f>
        <v>0</v>
      </c>
      <c r="K90" s="202"/>
      <c r="L90" s="207"/>
      <c r="M90" s="208"/>
      <c r="N90" s="209"/>
      <c r="O90" s="209"/>
      <c r="P90" s="210">
        <f>SUM(P91:P124)</f>
        <v>0</v>
      </c>
      <c r="Q90" s="209"/>
      <c r="R90" s="210">
        <f>SUM(R91:R124)</f>
        <v>0.10764</v>
      </c>
      <c r="S90" s="209"/>
      <c r="T90" s="211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2" t="s">
        <v>90</v>
      </c>
      <c r="AT90" s="213" t="s">
        <v>81</v>
      </c>
      <c r="AU90" s="213" t="s">
        <v>90</v>
      </c>
      <c r="AY90" s="212" t="s">
        <v>139</v>
      </c>
      <c r="BK90" s="214">
        <f>SUM(BK91:BK124)</f>
        <v>0</v>
      </c>
    </row>
    <row r="91" s="2" customFormat="1" ht="14.4" customHeight="1">
      <c r="A91" s="41"/>
      <c r="B91" s="42"/>
      <c r="C91" s="217" t="s">
        <v>90</v>
      </c>
      <c r="D91" s="217" t="s">
        <v>142</v>
      </c>
      <c r="E91" s="218" t="s">
        <v>1742</v>
      </c>
      <c r="F91" s="219" t="s">
        <v>1743</v>
      </c>
      <c r="G91" s="220" t="s">
        <v>265</v>
      </c>
      <c r="H91" s="221">
        <v>9</v>
      </c>
      <c r="I91" s="222"/>
      <c r="J91" s="223">
        <f>ROUND(I91*H91,2)</f>
        <v>0</v>
      </c>
      <c r="K91" s="219" t="s">
        <v>80</v>
      </c>
      <c r="L91" s="47"/>
      <c r="M91" s="224" t="s">
        <v>80</v>
      </c>
      <c r="N91" s="225" t="s">
        <v>52</v>
      </c>
      <c r="O91" s="87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8" t="s">
        <v>153</v>
      </c>
      <c r="AT91" s="228" t="s">
        <v>142</v>
      </c>
      <c r="AU91" s="228" t="s">
        <v>92</v>
      </c>
      <c r="AY91" s="19" t="s">
        <v>139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90</v>
      </c>
      <c r="BK91" s="229">
        <f>ROUND(I91*H91,2)</f>
        <v>0</v>
      </c>
      <c r="BL91" s="19" t="s">
        <v>153</v>
      </c>
      <c r="BM91" s="228" t="s">
        <v>1744</v>
      </c>
    </row>
    <row r="92" s="2" customFormat="1">
      <c r="A92" s="41"/>
      <c r="B92" s="42"/>
      <c r="C92" s="43"/>
      <c r="D92" s="230" t="s">
        <v>148</v>
      </c>
      <c r="E92" s="43"/>
      <c r="F92" s="231" t="s">
        <v>1743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148</v>
      </c>
      <c r="AU92" s="19" t="s">
        <v>92</v>
      </c>
    </row>
    <row r="93" s="15" customFormat="1">
      <c r="A93" s="15"/>
      <c r="B93" s="261"/>
      <c r="C93" s="262"/>
      <c r="D93" s="230" t="s">
        <v>151</v>
      </c>
      <c r="E93" s="263" t="s">
        <v>80</v>
      </c>
      <c r="F93" s="264" t="s">
        <v>1745</v>
      </c>
      <c r="G93" s="262"/>
      <c r="H93" s="263" t="s">
        <v>80</v>
      </c>
      <c r="I93" s="265"/>
      <c r="J93" s="262"/>
      <c r="K93" s="262"/>
      <c r="L93" s="266"/>
      <c r="M93" s="267"/>
      <c r="N93" s="268"/>
      <c r="O93" s="268"/>
      <c r="P93" s="268"/>
      <c r="Q93" s="268"/>
      <c r="R93" s="268"/>
      <c r="S93" s="268"/>
      <c r="T93" s="26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70" t="s">
        <v>151</v>
      </c>
      <c r="AU93" s="270" t="s">
        <v>92</v>
      </c>
      <c r="AV93" s="15" t="s">
        <v>90</v>
      </c>
      <c r="AW93" s="15" t="s">
        <v>42</v>
      </c>
      <c r="AX93" s="15" t="s">
        <v>82</v>
      </c>
      <c r="AY93" s="270" t="s">
        <v>139</v>
      </c>
    </row>
    <row r="94" s="13" customFormat="1">
      <c r="A94" s="13"/>
      <c r="B94" s="236"/>
      <c r="C94" s="237"/>
      <c r="D94" s="230" t="s">
        <v>151</v>
      </c>
      <c r="E94" s="238" t="s">
        <v>80</v>
      </c>
      <c r="F94" s="239" t="s">
        <v>1746</v>
      </c>
      <c r="G94" s="237"/>
      <c r="H94" s="240">
        <v>9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151</v>
      </c>
      <c r="AU94" s="246" t="s">
        <v>92</v>
      </c>
      <c r="AV94" s="13" t="s">
        <v>92</v>
      </c>
      <c r="AW94" s="13" t="s">
        <v>42</v>
      </c>
      <c r="AX94" s="13" t="s">
        <v>90</v>
      </c>
      <c r="AY94" s="246" t="s">
        <v>139</v>
      </c>
    </row>
    <row r="95" s="2" customFormat="1" ht="14.4" customHeight="1">
      <c r="A95" s="41"/>
      <c r="B95" s="42"/>
      <c r="C95" s="217" t="s">
        <v>92</v>
      </c>
      <c r="D95" s="217" t="s">
        <v>142</v>
      </c>
      <c r="E95" s="218" t="s">
        <v>995</v>
      </c>
      <c r="F95" s="219" t="s">
        <v>996</v>
      </c>
      <c r="G95" s="220" t="s">
        <v>265</v>
      </c>
      <c r="H95" s="221">
        <v>18</v>
      </c>
      <c r="I95" s="222"/>
      <c r="J95" s="223">
        <f>ROUND(I95*H95,2)</f>
        <v>0</v>
      </c>
      <c r="K95" s="219" t="s">
        <v>145</v>
      </c>
      <c r="L95" s="47"/>
      <c r="M95" s="224" t="s">
        <v>80</v>
      </c>
      <c r="N95" s="225" t="s">
        <v>52</v>
      </c>
      <c r="O95" s="87"/>
      <c r="P95" s="226">
        <f>O95*H95</f>
        <v>0</v>
      </c>
      <c r="Q95" s="226">
        <v>6.0000000000000002E-05</v>
      </c>
      <c r="R95" s="226">
        <f>Q95*H95</f>
        <v>0.00108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153</v>
      </c>
      <c r="AT95" s="228" t="s">
        <v>142</v>
      </c>
      <c r="AU95" s="228" t="s">
        <v>92</v>
      </c>
      <c r="AY95" s="19" t="s">
        <v>139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90</v>
      </c>
      <c r="BK95" s="229">
        <f>ROUND(I95*H95,2)</f>
        <v>0</v>
      </c>
      <c r="BL95" s="19" t="s">
        <v>153</v>
      </c>
      <c r="BM95" s="228" t="s">
        <v>1747</v>
      </c>
    </row>
    <row r="96" s="2" customFormat="1">
      <c r="A96" s="41"/>
      <c r="B96" s="42"/>
      <c r="C96" s="43"/>
      <c r="D96" s="230" t="s">
        <v>148</v>
      </c>
      <c r="E96" s="43"/>
      <c r="F96" s="231" t="s">
        <v>998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148</v>
      </c>
      <c r="AU96" s="19" t="s">
        <v>92</v>
      </c>
    </row>
    <row r="97" s="13" customFormat="1">
      <c r="A97" s="13"/>
      <c r="B97" s="236"/>
      <c r="C97" s="237"/>
      <c r="D97" s="230" t="s">
        <v>151</v>
      </c>
      <c r="E97" s="238" t="s">
        <v>80</v>
      </c>
      <c r="F97" s="239" t="s">
        <v>1746</v>
      </c>
      <c r="G97" s="237"/>
      <c r="H97" s="240">
        <v>9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151</v>
      </c>
      <c r="AU97" s="246" t="s">
        <v>92</v>
      </c>
      <c r="AV97" s="13" t="s">
        <v>92</v>
      </c>
      <c r="AW97" s="13" t="s">
        <v>42</v>
      </c>
      <c r="AX97" s="13" t="s">
        <v>82</v>
      </c>
      <c r="AY97" s="246" t="s">
        <v>139</v>
      </c>
    </row>
    <row r="98" s="13" customFormat="1">
      <c r="A98" s="13"/>
      <c r="B98" s="236"/>
      <c r="C98" s="237"/>
      <c r="D98" s="230" t="s">
        <v>151</v>
      </c>
      <c r="E98" s="238" t="s">
        <v>80</v>
      </c>
      <c r="F98" s="239" t="s">
        <v>1748</v>
      </c>
      <c r="G98" s="237"/>
      <c r="H98" s="240">
        <v>9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151</v>
      </c>
      <c r="AU98" s="246" t="s">
        <v>92</v>
      </c>
      <c r="AV98" s="13" t="s">
        <v>92</v>
      </c>
      <c r="AW98" s="13" t="s">
        <v>42</v>
      </c>
      <c r="AX98" s="13" t="s">
        <v>82</v>
      </c>
      <c r="AY98" s="246" t="s">
        <v>139</v>
      </c>
    </row>
    <row r="99" s="14" customFormat="1">
      <c r="A99" s="14"/>
      <c r="B99" s="247"/>
      <c r="C99" s="248"/>
      <c r="D99" s="230" t="s">
        <v>151</v>
      </c>
      <c r="E99" s="249" t="s">
        <v>80</v>
      </c>
      <c r="F99" s="250" t="s">
        <v>152</v>
      </c>
      <c r="G99" s="248"/>
      <c r="H99" s="251">
        <v>18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7" t="s">
        <v>151</v>
      </c>
      <c r="AU99" s="257" t="s">
        <v>92</v>
      </c>
      <c r="AV99" s="14" t="s">
        <v>153</v>
      </c>
      <c r="AW99" s="14" t="s">
        <v>42</v>
      </c>
      <c r="AX99" s="14" t="s">
        <v>90</v>
      </c>
      <c r="AY99" s="257" t="s">
        <v>139</v>
      </c>
    </row>
    <row r="100" s="2" customFormat="1" ht="14.4" customHeight="1">
      <c r="A100" s="41"/>
      <c r="B100" s="42"/>
      <c r="C100" s="282" t="s">
        <v>159</v>
      </c>
      <c r="D100" s="282" t="s">
        <v>832</v>
      </c>
      <c r="E100" s="283" t="s">
        <v>1749</v>
      </c>
      <c r="F100" s="284" t="s">
        <v>1000</v>
      </c>
      <c r="G100" s="285" t="s">
        <v>265</v>
      </c>
      <c r="H100" s="286">
        <v>18</v>
      </c>
      <c r="I100" s="287"/>
      <c r="J100" s="288">
        <f>ROUND(I100*H100,2)</f>
        <v>0</v>
      </c>
      <c r="K100" s="284" t="s">
        <v>145</v>
      </c>
      <c r="L100" s="289"/>
      <c r="M100" s="290" t="s">
        <v>80</v>
      </c>
      <c r="N100" s="291" t="s">
        <v>52</v>
      </c>
      <c r="O100" s="87"/>
      <c r="P100" s="226">
        <f>O100*H100</f>
        <v>0</v>
      </c>
      <c r="Q100" s="226">
        <v>0.0058999999999999999</v>
      </c>
      <c r="R100" s="226">
        <f>Q100*H100</f>
        <v>0.1062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182</v>
      </c>
      <c r="AT100" s="228" t="s">
        <v>832</v>
      </c>
      <c r="AU100" s="228" t="s">
        <v>92</v>
      </c>
      <c r="AY100" s="19" t="s">
        <v>139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90</v>
      </c>
      <c r="BK100" s="229">
        <f>ROUND(I100*H100,2)</f>
        <v>0</v>
      </c>
      <c r="BL100" s="19" t="s">
        <v>153</v>
      </c>
      <c r="BM100" s="228" t="s">
        <v>1750</v>
      </c>
    </row>
    <row r="101" s="2" customFormat="1">
      <c r="A101" s="41"/>
      <c r="B101" s="42"/>
      <c r="C101" s="43"/>
      <c r="D101" s="230" t="s">
        <v>148</v>
      </c>
      <c r="E101" s="43"/>
      <c r="F101" s="231" t="s">
        <v>1000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148</v>
      </c>
      <c r="AU101" s="19" t="s">
        <v>92</v>
      </c>
    </row>
    <row r="102" s="2" customFormat="1" ht="14.4" customHeight="1">
      <c r="A102" s="41"/>
      <c r="B102" s="42"/>
      <c r="C102" s="217" t="s">
        <v>153</v>
      </c>
      <c r="D102" s="217" t="s">
        <v>142</v>
      </c>
      <c r="E102" s="218" t="s">
        <v>1751</v>
      </c>
      <c r="F102" s="219" t="s">
        <v>80</v>
      </c>
      <c r="G102" s="220" t="s">
        <v>265</v>
      </c>
      <c r="H102" s="221">
        <v>9</v>
      </c>
      <c r="I102" s="222"/>
      <c r="J102" s="223">
        <f>ROUND(I102*H102,2)</f>
        <v>0</v>
      </c>
      <c r="K102" s="219" t="s">
        <v>80</v>
      </c>
      <c r="L102" s="47"/>
      <c r="M102" s="224" t="s">
        <v>80</v>
      </c>
      <c r="N102" s="225" t="s">
        <v>52</v>
      </c>
      <c r="O102" s="87"/>
      <c r="P102" s="226">
        <f>O102*H102</f>
        <v>0</v>
      </c>
      <c r="Q102" s="226">
        <v>2.0000000000000002E-05</v>
      </c>
      <c r="R102" s="226">
        <f>Q102*H102</f>
        <v>0.00018000000000000001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153</v>
      </c>
      <c r="AT102" s="228" t="s">
        <v>142</v>
      </c>
      <c r="AU102" s="228" t="s">
        <v>92</v>
      </c>
      <c r="AY102" s="19" t="s">
        <v>139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90</v>
      </c>
      <c r="BK102" s="229">
        <f>ROUND(I102*H102,2)</f>
        <v>0</v>
      </c>
      <c r="BL102" s="19" t="s">
        <v>153</v>
      </c>
      <c r="BM102" s="228" t="s">
        <v>1752</v>
      </c>
    </row>
    <row r="103" s="2" customFormat="1">
      <c r="A103" s="41"/>
      <c r="B103" s="42"/>
      <c r="C103" s="43"/>
      <c r="D103" s="230" t="s">
        <v>148</v>
      </c>
      <c r="E103" s="43"/>
      <c r="F103" s="231" t="s">
        <v>1753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148</v>
      </c>
      <c r="AU103" s="19" t="s">
        <v>92</v>
      </c>
    </row>
    <row r="104" s="15" customFormat="1">
      <c r="A104" s="15"/>
      <c r="B104" s="261"/>
      <c r="C104" s="262"/>
      <c r="D104" s="230" t="s">
        <v>151</v>
      </c>
      <c r="E104" s="263" t="s">
        <v>80</v>
      </c>
      <c r="F104" s="264" t="s">
        <v>1754</v>
      </c>
      <c r="G104" s="262"/>
      <c r="H104" s="263" t="s">
        <v>80</v>
      </c>
      <c r="I104" s="265"/>
      <c r="J104" s="262"/>
      <c r="K104" s="262"/>
      <c r="L104" s="266"/>
      <c r="M104" s="267"/>
      <c r="N104" s="268"/>
      <c r="O104" s="268"/>
      <c r="P104" s="268"/>
      <c r="Q104" s="268"/>
      <c r="R104" s="268"/>
      <c r="S104" s="268"/>
      <c r="T104" s="269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0" t="s">
        <v>151</v>
      </c>
      <c r="AU104" s="270" t="s">
        <v>92</v>
      </c>
      <c r="AV104" s="15" t="s">
        <v>90</v>
      </c>
      <c r="AW104" s="15" t="s">
        <v>42</v>
      </c>
      <c r="AX104" s="15" t="s">
        <v>82</v>
      </c>
      <c r="AY104" s="270" t="s">
        <v>139</v>
      </c>
    </row>
    <row r="105" s="13" customFormat="1">
      <c r="A105" s="13"/>
      <c r="B105" s="236"/>
      <c r="C105" s="237"/>
      <c r="D105" s="230" t="s">
        <v>151</v>
      </c>
      <c r="E105" s="238" t="s">
        <v>80</v>
      </c>
      <c r="F105" s="239" t="s">
        <v>1746</v>
      </c>
      <c r="G105" s="237"/>
      <c r="H105" s="240">
        <v>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151</v>
      </c>
      <c r="AU105" s="246" t="s">
        <v>92</v>
      </c>
      <c r="AV105" s="13" t="s">
        <v>92</v>
      </c>
      <c r="AW105" s="13" t="s">
        <v>42</v>
      </c>
      <c r="AX105" s="13" t="s">
        <v>90</v>
      </c>
      <c r="AY105" s="246" t="s">
        <v>139</v>
      </c>
    </row>
    <row r="106" s="2" customFormat="1" ht="14.4" customHeight="1">
      <c r="A106" s="41"/>
      <c r="B106" s="42"/>
      <c r="C106" s="282" t="s">
        <v>138</v>
      </c>
      <c r="D106" s="282" t="s">
        <v>832</v>
      </c>
      <c r="E106" s="283" t="s">
        <v>1755</v>
      </c>
      <c r="F106" s="284" t="s">
        <v>80</v>
      </c>
      <c r="G106" s="285" t="s">
        <v>396</v>
      </c>
      <c r="H106" s="286">
        <v>18</v>
      </c>
      <c r="I106" s="287"/>
      <c r="J106" s="288">
        <f>ROUND(I106*H106,2)</f>
        <v>0</v>
      </c>
      <c r="K106" s="284" t="s">
        <v>80</v>
      </c>
      <c r="L106" s="289"/>
      <c r="M106" s="290" t="s">
        <v>80</v>
      </c>
      <c r="N106" s="291" t="s">
        <v>52</v>
      </c>
      <c r="O106" s="87"/>
      <c r="P106" s="226">
        <f>O106*H106</f>
        <v>0</v>
      </c>
      <c r="Q106" s="226">
        <v>1.0000000000000001E-05</v>
      </c>
      <c r="R106" s="226">
        <f>Q106*H106</f>
        <v>0.00018000000000000001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182</v>
      </c>
      <c r="AT106" s="228" t="s">
        <v>832</v>
      </c>
      <c r="AU106" s="228" t="s">
        <v>92</v>
      </c>
      <c r="AY106" s="19" t="s">
        <v>139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153</v>
      </c>
      <c r="BM106" s="228" t="s">
        <v>1756</v>
      </c>
    </row>
    <row r="107" s="2" customFormat="1">
      <c r="A107" s="41"/>
      <c r="B107" s="42"/>
      <c r="C107" s="43"/>
      <c r="D107" s="230" t="s">
        <v>148</v>
      </c>
      <c r="E107" s="43"/>
      <c r="F107" s="231" t="s">
        <v>1757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148</v>
      </c>
      <c r="AU107" s="19" t="s">
        <v>92</v>
      </c>
    </row>
    <row r="108" s="15" customFormat="1">
      <c r="A108" s="15"/>
      <c r="B108" s="261"/>
      <c r="C108" s="262"/>
      <c r="D108" s="230" t="s">
        <v>151</v>
      </c>
      <c r="E108" s="263" t="s">
        <v>80</v>
      </c>
      <c r="F108" s="264" t="s">
        <v>1758</v>
      </c>
      <c r="G108" s="262"/>
      <c r="H108" s="263" t="s">
        <v>80</v>
      </c>
      <c r="I108" s="265"/>
      <c r="J108" s="262"/>
      <c r="K108" s="262"/>
      <c r="L108" s="266"/>
      <c r="M108" s="267"/>
      <c r="N108" s="268"/>
      <c r="O108" s="268"/>
      <c r="P108" s="268"/>
      <c r="Q108" s="268"/>
      <c r="R108" s="268"/>
      <c r="S108" s="268"/>
      <c r="T108" s="26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70" t="s">
        <v>151</v>
      </c>
      <c r="AU108" s="270" t="s">
        <v>92</v>
      </c>
      <c r="AV108" s="15" t="s">
        <v>90</v>
      </c>
      <c r="AW108" s="15" t="s">
        <v>42</v>
      </c>
      <c r="AX108" s="15" t="s">
        <v>82</v>
      </c>
      <c r="AY108" s="270" t="s">
        <v>139</v>
      </c>
    </row>
    <row r="109" s="13" customFormat="1">
      <c r="A109" s="13"/>
      <c r="B109" s="236"/>
      <c r="C109" s="237"/>
      <c r="D109" s="230" t="s">
        <v>151</v>
      </c>
      <c r="E109" s="238" t="s">
        <v>80</v>
      </c>
      <c r="F109" s="239" t="s">
        <v>1759</v>
      </c>
      <c r="G109" s="237"/>
      <c r="H109" s="240">
        <v>18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151</v>
      </c>
      <c r="AU109" s="246" t="s">
        <v>92</v>
      </c>
      <c r="AV109" s="13" t="s">
        <v>92</v>
      </c>
      <c r="AW109" s="13" t="s">
        <v>42</v>
      </c>
      <c r="AX109" s="13" t="s">
        <v>90</v>
      </c>
      <c r="AY109" s="246" t="s">
        <v>139</v>
      </c>
    </row>
    <row r="110" s="2" customFormat="1" ht="14.4" customHeight="1">
      <c r="A110" s="41"/>
      <c r="B110" s="42"/>
      <c r="C110" s="217" t="s">
        <v>172</v>
      </c>
      <c r="D110" s="217" t="s">
        <v>142</v>
      </c>
      <c r="E110" s="218" t="s">
        <v>1058</v>
      </c>
      <c r="F110" s="219" t="s">
        <v>80</v>
      </c>
      <c r="G110" s="220" t="s">
        <v>351</v>
      </c>
      <c r="H110" s="221">
        <v>2.7000000000000002</v>
      </c>
      <c r="I110" s="222"/>
      <c r="J110" s="223">
        <f>ROUND(I110*H110,2)</f>
        <v>0</v>
      </c>
      <c r="K110" s="219" t="s">
        <v>80</v>
      </c>
      <c r="L110" s="47"/>
      <c r="M110" s="224" t="s">
        <v>80</v>
      </c>
      <c r="N110" s="225" t="s">
        <v>52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153</v>
      </c>
      <c r="AT110" s="228" t="s">
        <v>142</v>
      </c>
      <c r="AU110" s="228" t="s">
        <v>92</v>
      </c>
      <c r="AY110" s="19" t="s">
        <v>139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90</v>
      </c>
      <c r="BK110" s="229">
        <f>ROUND(I110*H110,2)</f>
        <v>0</v>
      </c>
      <c r="BL110" s="19" t="s">
        <v>153</v>
      </c>
      <c r="BM110" s="228" t="s">
        <v>1760</v>
      </c>
    </row>
    <row r="111" s="2" customFormat="1">
      <c r="A111" s="41"/>
      <c r="B111" s="42"/>
      <c r="C111" s="43"/>
      <c r="D111" s="230" t="s">
        <v>148</v>
      </c>
      <c r="E111" s="43"/>
      <c r="F111" s="231" t="s">
        <v>1061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148</v>
      </c>
      <c r="AU111" s="19" t="s">
        <v>92</v>
      </c>
    </row>
    <row r="112" s="15" customFormat="1">
      <c r="A112" s="15"/>
      <c r="B112" s="261"/>
      <c r="C112" s="262"/>
      <c r="D112" s="230" t="s">
        <v>151</v>
      </c>
      <c r="E112" s="263" t="s">
        <v>80</v>
      </c>
      <c r="F112" s="264" t="s">
        <v>1761</v>
      </c>
      <c r="G112" s="262"/>
      <c r="H112" s="263" t="s">
        <v>80</v>
      </c>
      <c r="I112" s="265"/>
      <c r="J112" s="262"/>
      <c r="K112" s="262"/>
      <c r="L112" s="266"/>
      <c r="M112" s="267"/>
      <c r="N112" s="268"/>
      <c r="O112" s="268"/>
      <c r="P112" s="268"/>
      <c r="Q112" s="268"/>
      <c r="R112" s="268"/>
      <c r="S112" s="268"/>
      <c r="T112" s="269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0" t="s">
        <v>151</v>
      </c>
      <c r="AU112" s="270" t="s">
        <v>92</v>
      </c>
      <c r="AV112" s="15" t="s">
        <v>90</v>
      </c>
      <c r="AW112" s="15" t="s">
        <v>42</v>
      </c>
      <c r="AX112" s="15" t="s">
        <v>82</v>
      </c>
      <c r="AY112" s="270" t="s">
        <v>139</v>
      </c>
    </row>
    <row r="113" s="13" customFormat="1">
      <c r="A113" s="13"/>
      <c r="B113" s="236"/>
      <c r="C113" s="237"/>
      <c r="D113" s="230" t="s">
        <v>151</v>
      </c>
      <c r="E113" s="238" t="s">
        <v>80</v>
      </c>
      <c r="F113" s="239" t="s">
        <v>1762</v>
      </c>
      <c r="G113" s="237"/>
      <c r="H113" s="240">
        <v>2.7000000000000002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151</v>
      </c>
      <c r="AU113" s="246" t="s">
        <v>92</v>
      </c>
      <c r="AV113" s="13" t="s">
        <v>92</v>
      </c>
      <c r="AW113" s="13" t="s">
        <v>42</v>
      </c>
      <c r="AX113" s="13" t="s">
        <v>90</v>
      </c>
      <c r="AY113" s="246" t="s">
        <v>139</v>
      </c>
    </row>
    <row r="114" s="2" customFormat="1" ht="14.4" customHeight="1">
      <c r="A114" s="41"/>
      <c r="B114" s="42"/>
      <c r="C114" s="282" t="s">
        <v>177</v>
      </c>
      <c r="D114" s="282" t="s">
        <v>832</v>
      </c>
      <c r="E114" s="283" t="s">
        <v>1063</v>
      </c>
      <c r="F114" s="284" t="s">
        <v>1064</v>
      </c>
      <c r="G114" s="285" t="s">
        <v>351</v>
      </c>
      <c r="H114" s="286">
        <v>2.7000000000000002</v>
      </c>
      <c r="I114" s="287"/>
      <c r="J114" s="288">
        <f>ROUND(I114*H114,2)</f>
        <v>0</v>
      </c>
      <c r="K114" s="284" t="s">
        <v>145</v>
      </c>
      <c r="L114" s="289"/>
      <c r="M114" s="290" t="s">
        <v>80</v>
      </c>
      <c r="N114" s="291" t="s">
        <v>52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182</v>
      </c>
      <c r="AT114" s="228" t="s">
        <v>832</v>
      </c>
      <c r="AU114" s="228" t="s">
        <v>92</v>
      </c>
      <c r="AY114" s="19" t="s">
        <v>139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90</v>
      </c>
      <c r="BK114" s="229">
        <f>ROUND(I114*H114,2)</f>
        <v>0</v>
      </c>
      <c r="BL114" s="19" t="s">
        <v>153</v>
      </c>
      <c r="BM114" s="228" t="s">
        <v>1763</v>
      </c>
    </row>
    <row r="115" s="2" customFormat="1">
      <c r="A115" s="41"/>
      <c r="B115" s="42"/>
      <c r="C115" s="43"/>
      <c r="D115" s="230" t="s">
        <v>148</v>
      </c>
      <c r="E115" s="43"/>
      <c r="F115" s="231" t="s">
        <v>1064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148</v>
      </c>
      <c r="AU115" s="19" t="s">
        <v>92</v>
      </c>
    </row>
    <row r="116" s="13" customFormat="1">
      <c r="A116" s="13"/>
      <c r="B116" s="236"/>
      <c r="C116" s="237"/>
      <c r="D116" s="230" t="s">
        <v>151</v>
      </c>
      <c r="E116" s="238" t="s">
        <v>80</v>
      </c>
      <c r="F116" s="239" t="s">
        <v>1764</v>
      </c>
      <c r="G116" s="237"/>
      <c r="H116" s="240">
        <v>2.7000000000000002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151</v>
      </c>
      <c r="AU116" s="246" t="s">
        <v>92</v>
      </c>
      <c r="AV116" s="13" t="s">
        <v>92</v>
      </c>
      <c r="AW116" s="13" t="s">
        <v>42</v>
      </c>
      <c r="AX116" s="13" t="s">
        <v>90</v>
      </c>
      <c r="AY116" s="246" t="s">
        <v>139</v>
      </c>
    </row>
    <row r="117" s="2" customFormat="1" ht="14.4" customHeight="1">
      <c r="A117" s="41"/>
      <c r="B117" s="42"/>
      <c r="C117" s="217" t="s">
        <v>182</v>
      </c>
      <c r="D117" s="217" t="s">
        <v>142</v>
      </c>
      <c r="E117" s="218" t="s">
        <v>1067</v>
      </c>
      <c r="F117" s="219" t="s">
        <v>1068</v>
      </c>
      <c r="G117" s="220" t="s">
        <v>330</v>
      </c>
      <c r="H117" s="221">
        <v>9</v>
      </c>
      <c r="I117" s="222"/>
      <c r="J117" s="223">
        <f>ROUND(I117*H117,2)</f>
        <v>0</v>
      </c>
      <c r="K117" s="219" t="s">
        <v>145</v>
      </c>
      <c r="L117" s="47"/>
      <c r="M117" s="224" t="s">
        <v>80</v>
      </c>
      <c r="N117" s="225" t="s">
        <v>52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153</v>
      </c>
      <c r="AT117" s="228" t="s">
        <v>142</v>
      </c>
      <c r="AU117" s="228" t="s">
        <v>92</v>
      </c>
      <c r="AY117" s="19" t="s">
        <v>139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90</v>
      </c>
      <c r="BK117" s="229">
        <f>ROUND(I117*H117,2)</f>
        <v>0</v>
      </c>
      <c r="BL117" s="19" t="s">
        <v>153</v>
      </c>
      <c r="BM117" s="228" t="s">
        <v>1765</v>
      </c>
    </row>
    <row r="118" s="2" customFormat="1">
      <c r="A118" s="41"/>
      <c r="B118" s="42"/>
      <c r="C118" s="43"/>
      <c r="D118" s="230" t="s">
        <v>148</v>
      </c>
      <c r="E118" s="43"/>
      <c r="F118" s="231" t="s">
        <v>1070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148</v>
      </c>
      <c r="AU118" s="19" t="s">
        <v>92</v>
      </c>
    </row>
    <row r="119" s="13" customFormat="1">
      <c r="A119" s="13"/>
      <c r="B119" s="236"/>
      <c r="C119" s="237"/>
      <c r="D119" s="230" t="s">
        <v>151</v>
      </c>
      <c r="E119" s="238" t="s">
        <v>80</v>
      </c>
      <c r="F119" s="239" t="s">
        <v>1746</v>
      </c>
      <c r="G119" s="237"/>
      <c r="H119" s="240">
        <v>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151</v>
      </c>
      <c r="AU119" s="246" t="s">
        <v>92</v>
      </c>
      <c r="AV119" s="13" t="s">
        <v>92</v>
      </c>
      <c r="AW119" s="13" t="s">
        <v>42</v>
      </c>
      <c r="AX119" s="13" t="s">
        <v>90</v>
      </c>
      <c r="AY119" s="246" t="s">
        <v>139</v>
      </c>
    </row>
    <row r="120" s="2" customFormat="1" ht="14.4" customHeight="1">
      <c r="A120" s="41"/>
      <c r="B120" s="42"/>
      <c r="C120" s="217" t="s">
        <v>187</v>
      </c>
      <c r="D120" s="217" t="s">
        <v>142</v>
      </c>
      <c r="E120" s="218" t="s">
        <v>1072</v>
      </c>
      <c r="F120" s="219" t="s">
        <v>80</v>
      </c>
      <c r="G120" s="220" t="s">
        <v>351</v>
      </c>
      <c r="H120" s="221">
        <v>2.7000000000000002</v>
      </c>
      <c r="I120" s="222"/>
      <c r="J120" s="223">
        <f>ROUND(I120*H120,2)</f>
        <v>0</v>
      </c>
      <c r="K120" s="219" t="s">
        <v>80</v>
      </c>
      <c r="L120" s="47"/>
      <c r="M120" s="224" t="s">
        <v>80</v>
      </c>
      <c r="N120" s="225" t="s">
        <v>52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153</v>
      </c>
      <c r="AT120" s="228" t="s">
        <v>142</v>
      </c>
      <c r="AU120" s="228" t="s">
        <v>92</v>
      </c>
      <c r="AY120" s="19" t="s">
        <v>139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90</v>
      </c>
      <c r="BK120" s="229">
        <f>ROUND(I120*H120,2)</f>
        <v>0</v>
      </c>
      <c r="BL120" s="19" t="s">
        <v>153</v>
      </c>
      <c r="BM120" s="228" t="s">
        <v>1766</v>
      </c>
    </row>
    <row r="121" s="2" customFormat="1">
      <c r="A121" s="41"/>
      <c r="B121" s="42"/>
      <c r="C121" s="43"/>
      <c r="D121" s="230" t="s">
        <v>148</v>
      </c>
      <c r="E121" s="43"/>
      <c r="F121" s="231" t="s">
        <v>1075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148</v>
      </c>
      <c r="AU121" s="19" t="s">
        <v>92</v>
      </c>
    </row>
    <row r="122" s="2" customFormat="1" ht="14.4" customHeight="1">
      <c r="A122" s="41"/>
      <c r="B122" s="42"/>
      <c r="C122" s="217" t="s">
        <v>192</v>
      </c>
      <c r="D122" s="217" t="s">
        <v>142</v>
      </c>
      <c r="E122" s="218" t="s">
        <v>1076</v>
      </c>
      <c r="F122" s="219" t="s">
        <v>80</v>
      </c>
      <c r="G122" s="220" t="s">
        <v>351</v>
      </c>
      <c r="H122" s="221">
        <v>10.800000000000001</v>
      </c>
      <c r="I122" s="222"/>
      <c r="J122" s="223">
        <f>ROUND(I122*H122,2)</f>
        <v>0</v>
      </c>
      <c r="K122" s="219" t="s">
        <v>80</v>
      </c>
      <c r="L122" s="47"/>
      <c r="M122" s="224" t="s">
        <v>80</v>
      </c>
      <c r="N122" s="225" t="s">
        <v>52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153</v>
      </c>
      <c r="AT122" s="228" t="s">
        <v>142</v>
      </c>
      <c r="AU122" s="228" t="s">
        <v>92</v>
      </c>
      <c r="AY122" s="19" t="s">
        <v>139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90</v>
      </c>
      <c r="BK122" s="229">
        <f>ROUND(I122*H122,2)</f>
        <v>0</v>
      </c>
      <c r="BL122" s="19" t="s">
        <v>153</v>
      </c>
      <c r="BM122" s="228" t="s">
        <v>1767</v>
      </c>
    </row>
    <row r="123" s="2" customFormat="1">
      <c r="A123" s="41"/>
      <c r="B123" s="42"/>
      <c r="C123" s="43"/>
      <c r="D123" s="230" t="s">
        <v>148</v>
      </c>
      <c r="E123" s="43"/>
      <c r="F123" s="231" t="s">
        <v>1079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148</v>
      </c>
      <c r="AU123" s="19" t="s">
        <v>92</v>
      </c>
    </row>
    <row r="124" s="13" customFormat="1">
      <c r="A124" s="13"/>
      <c r="B124" s="236"/>
      <c r="C124" s="237"/>
      <c r="D124" s="230" t="s">
        <v>151</v>
      </c>
      <c r="E124" s="238" t="s">
        <v>80</v>
      </c>
      <c r="F124" s="239" t="s">
        <v>1768</v>
      </c>
      <c r="G124" s="237"/>
      <c r="H124" s="240">
        <v>10.800000000000001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151</v>
      </c>
      <c r="AU124" s="246" t="s">
        <v>92</v>
      </c>
      <c r="AV124" s="13" t="s">
        <v>92</v>
      </c>
      <c r="AW124" s="13" t="s">
        <v>42</v>
      </c>
      <c r="AX124" s="13" t="s">
        <v>90</v>
      </c>
      <c r="AY124" s="246" t="s">
        <v>139</v>
      </c>
    </row>
    <row r="125" s="12" customFormat="1" ht="22.8" customHeight="1">
      <c r="A125" s="12"/>
      <c r="B125" s="201"/>
      <c r="C125" s="202"/>
      <c r="D125" s="203" t="s">
        <v>81</v>
      </c>
      <c r="E125" s="215" t="s">
        <v>724</v>
      </c>
      <c r="F125" s="215" t="s">
        <v>725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SUM(P126:P127)</f>
        <v>0</v>
      </c>
      <c r="Q125" s="209"/>
      <c r="R125" s="210">
        <f>SUM(R126:R127)</f>
        <v>0</v>
      </c>
      <c r="S125" s="209"/>
      <c r="T125" s="211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90</v>
      </c>
      <c r="AT125" s="213" t="s">
        <v>81</v>
      </c>
      <c r="AU125" s="213" t="s">
        <v>90</v>
      </c>
      <c r="AY125" s="212" t="s">
        <v>139</v>
      </c>
      <c r="BK125" s="214">
        <f>SUM(BK126:BK127)</f>
        <v>0</v>
      </c>
    </row>
    <row r="126" s="2" customFormat="1" ht="14.4" customHeight="1">
      <c r="A126" s="41"/>
      <c r="B126" s="42"/>
      <c r="C126" s="217" t="s">
        <v>197</v>
      </c>
      <c r="D126" s="217" t="s">
        <v>142</v>
      </c>
      <c r="E126" s="218" t="s">
        <v>1630</v>
      </c>
      <c r="F126" s="219" t="s">
        <v>1631</v>
      </c>
      <c r="G126" s="220" t="s">
        <v>380</v>
      </c>
      <c r="H126" s="221">
        <v>0.108</v>
      </c>
      <c r="I126" s="222"/>
      <c r="J126" s="223">
        <f>ROUND(I126*H126,2)</f>
        <v>0</v>
      </c>
      <c r="K126" s="219" t="s">
        <v>145</v>
      </c>
      <c r="L126" s="47"/>
      <c r="M126" s="224" t="s">
        <v>80</v>
      </c>
      <c r="N126" s="225" t="s">
        <v>52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153</v>
      </c>
      <c r="AT126" s="228" t="s">
        <v>142</v>
      </c>
      <c r="AU126" s="228" t="s">
        <v>92</v>
      </c>
      <c r="AY126" s="19" t="s">
        <v>139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90</v>
      </c>
      <c r="BK126" s="229">
        <f>ROUND(I126*H126,2)</f>
        <v>0</v>
      </c>
      <c r="BL126" s="19" t="s">
        <v>153</v>
      </c>
      <c r="BM126" s="228" t="s">
        <v>1769</v>
      </c>
    </row>
    <row r="127" s="2" customFormat="1">
      <c r="A127" s="41"/>
      <c r="B127" s="42"/>
      <c r="C127" s="43"/>
      <c r="D127" s="230" t="s">
        <v>148</v>
      </c>
      <c r="E127" s="43"/>
      <c r="F127" s="231" t="s">
        <v>1633</v>
      </c>
      <c r="G127" s="43"/>
      <c r="H127" s="43"/>
      <c r="I127" s="232"/>
      <c r="J127" s="43"/>
      <c r="K127" s="43"/>
      <c r="L127" s="47"/>
      <c r="M127" s="292"/>
      <c r="N127" s="293"/>
      <c r="O127" s="294"/>
      <c r="P127" s="294"/>
      <c r="Q127" s="294"/>
      <c r="R127" s="294"/>
      <c r="S127" s="294"/>
      <c r="T127" s="29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148</v>
      </c>
      <c r="AU127" s="19" t="s">
        <v>92</v>
      </c>
    </row>
    <row r="128" s="2" customFormat="1" ht="6.96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sheet="1" autoFilter="0" formatColumns="0" formatRows="0" objects="1" scenarios="1" spinCount="100000" saltValue="qabMgNEwaNyF4p9H+AYcl0TjpHfBwtt+yctfayA65N9kR8EZzwTY7c1ml5sr59Qto1MEXPwjUL2waXWwa4AEQA==" hashValue="sYBmqd1D0y+CkZA4BmnqPVXd2z/V39v/FTDkizQ83RmF5VEYvh3IZZWw+qCBAt5mHtN6k97SyIgxtWo6Z1RTjQ==" algorithmName="SHA-512" password="CC35"/>
  <autoFilter ref="C87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1"/>
      <c r="C3" s="142"/>
      <c r="D3" s="142"/>
      <c r="E3" s="142"/>
      <c r="F3" s="142"/>
      <c r="G3" s="142"/>
      <c r="H3" s="22"/>
    </row>
    <row r="4" s="1" customFormat="1" ht="24.96" customHeight="1">
      <c r="B4" s="22"/>
      <c r="C4" s="143" t="s">
        <v>1770</v>
      </c>
      <c r="H4" s="22"/>
    </row>
    <row r="5" s="1" customFormat="1" ht="12" customHeight="1">
      <c r="B5" s="22"/>
      <c r="C5" s="150" t="s">
        <v>13</v>
      </c>
      <c r="D5" s="154" t="s">
        <v>14</v>
      </c>
      <c r="E5" s="1"/>
      <c r="F5" s="1"/>
      <c r="H5" s="22"/>
    </row>
    <row r="6" s="1" customFormat="1" ht="36.96" customHeight="1">
      <c r="B6" s="22"/>
      <c r="C6" s="296" t="s">
        <v>16</v>
      </c>
      <c r="D6" s="297" t="s">
        <v>17</v>
      </c>
      <c r="E6" s="1"/>
      <c r="F6" s="1"/>
      <c r="H6" s="22"/>
    </row>
    <row r="7" s="1" customFormat="1" ht="16.5" customHeight="1">
      <c r="B7" s="22"/>
      <c r="C7" s="145" t="s">
        <v>24</v>
      </c>
      <c r="D7" s="149" t="str">
        <f>'Rekapitulace stavby'!AN8</f>
        <v>11. 5. 2020</v>
      </c>
      <c r="H7" s="22"/>
    </row>
    <row r="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="11" customFormat="1" ht="29.28" customHeight="1">
      <c r="A9" s="190"/>
      <c r="B9" s="298"/>
      <c r="C9" s="299" t="s">
        <v>62</v>
      </c>
      <c r="D9" s="300" t="s">
        <v>63</v>
      </c>
      <c r="E9" s="300" t="s">
        <v>125</v>
      </c>
      <c r="F9" s="301" t="s">
        <v>1771</v>
      </c>
      <c r="G9" s="190"/>
      <c r="H9" s="298"/>
    </row>
    <row r="10" s="2" customFormat="1" ht="26.4" customHeight="1">
      <c r="A10" s="41"/>
      <c r="B10" s="47"/>
      <c r="C10" s="302" t="s">
        <v>1772</v>
      </c>
      <c r="D10" s="302" t="s">
        <v>105</v>
      </c>
      <c r="E10" s="41"/>
      <c r="F10" s="41"/>
      <c r="G10" s="41"/>
      <c r="H10" s="47"/>
    </row>
    <row r="11" s="2" customFormat="1" ht="16.8" customHeight="1">
      <c r="A11" s="41"/>
      <c r="B11" s="47"/>
      <c r="C11" s="303" t="s">
        <v>1773</v>
      </c>
      <c r="D11" s="304" t="s">
        <v>1774</v>
      </c>
      <c r="E11" s="305" t="s">
        <v>351</v>
      </c>
      <c r="F11" s="306">
        <v>28.98</v>
      </c>
      <c r="G11" s="41"/>
      <c r="H11" s="47"/>
    </row>
    <row r="12" s="2" customFormat="1" ht="7.44" customHeight="1">
      <c r="A12" s="41"/>
      <c r="B12" s="170"/>
      <c r="C12" s="171"/>
      <c r="D12" s="171"/>
      <c r="E12" s="171"/>
      <c r="F12" s="171"/>
      <c r="G12" s="171"/>
      <c r="H12" s="47"/>
    </row>
    <row r="13" s="2" customFormat="1">
      <c r="A13" s="41"/>
      <c r="B13" s="41"/>
      <c r="C13" s="41"/>
      <c r="D13" s="41"/>
      <c r="E13" s="41"/>
      <c r="F13" s="41"/>
      <c r="G13" s="41"/>
      <c r="H13" s="41"/>
    </row>
  </sheetData>
  <sheetProtection sheet="1" formatColumns="0" formatRows="0" objects="1" scenarios="1" spinCount="100000" saltValue="uKzvCur2AYjGzTfzUdneK626iHUsH5F+49qiJJiiRNhDQKD6qCo+KDSGDyN9h/2i+WB3Mdq68MrXB8iE6eW9jw==" hashValue="94NAIJpR86PDBj7PVA+WZau8q0rlOy7EJClyRH7U6EKgPEhC+UbSJhBYqiKysHbqE+ia/WDZISHaseg8iUv/eA==" algorithmName="SHA-512" password="CC35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7" customWidth="1"/>
    <col min="2" max="2" width="1.667969" style="307" customWidth="1"/>
    <col min="3" max="4" width="5" style="307" customWidth="1"/>
    <col min="5" max="5" width="11.66016" style="307" customWidth="1"/>
    <col min="6" max="6" width="9.160156" style="307" customWidth="1"/>
    <col min="7" max="7" width="5" style="307" customWidth="1"/>
    <col min="8" max="8" width="77.83203" style="307" customWidth="1"/>
    <col min="9" max="10" width="20" style="307" customWidth="1"/>
    <col min="11" max="11" width="1.667969" style="307" customWidth="1"/>
  </cols>
  <sheetData>
    <row r="1" s="1" customFormat="1" ht="37.5" customHeight="1"/>
    <row r="2" s="1" customFormat="1" ht="7.5" customHeight="1">
      <c r="B2" s="308"/>
      <c r="C2" s="309"/>
      <c r="D2" s="309"/>
      <c r="E2" s="309"/>
      <c r="F2" s="309"/>
      <c r="G2" s="309"/>
      <c r="H2" s="309"/>
      <c r="I2" s="309"/>
      <c r="J2" s="309"/>
      <c r="K2" s="310"/>
    </row>
    <row r="3" s="17" customFormat="1" ht="45" customHeight="1">
      <c r="B3" s="311"/>
      <c r="C3" s="312" t="s">
        <v>1775</v>
      </c>
      <c r="D3" s="312"/>
      <c r="E3" s="312"/>
      <c r="F3" s="312"/>
      <c r="G3" s="312"/>
      <c r="H3" s="312"/>
      <c r="I3" s="312"/>
      <c r="J3" s="312"/>
      <c r="K3" s="313"/>
    </row>
    <row r="4" s="1" customFormat="1" ht="25.5" customHeight="1">
      <c r="B4" s="314"/>
      <c r="C4" s="315" t="s">
        <v>1776</v>
      </c>
      <c r="D4" s="315"/>
      <c r="E4" s="315"/>
      <c r="F4" s="315"/>
      <c r="G4" s="315"/>
      <c r="H4" s="315"/>
      <c r="I4" s="315"/>
      <c r="J4" s="315"/>
      <c r="K4" s="316"/>
    </row>
    <row r="5" s="1" customFormat="1" ht="5.25" customHeight="1">
      <c r="B5" s="314"/>
      <c r="C5" s="317"/>
      <c r="D5" s="317"/>
      <c r="E5" s="317"/>
      <c r="F5" s="317"/>
      <c r="G5" s="317"/>
      <c r="H5" s="317"/>
      <c r="I5" s="317"/>
      <c r="J5" s="317"/>
      <c r="K5" s="316"/>
    </row>
    <row r="6" s="1" customFormat="1" ht="15" customHeight="1">
      <c r="B6" s="314"/>
      <c r="C6" s="318" t="s">
        <v>1777</v>
      </c>
      <c r="D6" s="318"/>
      <c r="E6" s="318"/>
      <c r="F6" s="318"/>
      <c r="G6" s="318"/>
      <c r="H6" s="318"/>
      <c r="I6" s="318"/>
      <c r="J6" s="318"/>
      <c r="K6" s="316"/>
    </row>
    <row r="7" s="1" customFormat="1" ht="15" customHeight="1">
      <c r="B7" s="319"/>
      <c r="C7" s="318" t="s">
        <v>1778</v>
      </c>
      <c r="D7" s="318"/>
      <c r="E7" s="318"/>
      <c r="F7" s="318"/>
      <c r="G7" s="318"/>
      <c r="H7" s="318"/>
      <c r="I7" s="318"/>
      <c r="J7" s="318"/>
      <c r="K7" s="316"/>
    </row>
    <row r="8" s="1" customFormat="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="1" customFormat="1" ht="15" customHeight="1">
      <c r="B9" s="319"/>
      <c r="C9" s="318" t="s">
        <v>1779</v>
      </c>
      <c r="D9" s="318"/>
      <c r="E9" s="318"/>
      <c r="F9" s="318"/>
      <c r="G9" s="318"/>
      <c r="H9" s="318"/>
      <c r="I9" s="318"/>
      <c r="J9" s="318"/>
      <c r="K9" s="316"/>
    </row>
    <row r="10" s="1" customFormat="1" ht="15" customHeight="1">
      <c r="B10" s="319"/>
      <c r="C10" s="318"/>
      <c r="D10" s="318" t="s">
        <v>1780</v>
      </c>
      <c r="E10" s="318"/>
      <c r="F10" s="318"/>
      <c r="G10" s="318"/>
      <c r="H10" s="318"/>
      <c r="I10" s="318"/>
      <c r="J10" s="318"/>
      <c r="K10" s="316"/>
    </row>
    <row r="11" s="1" customFormat="1" ht="15" customHeight="1">
      <c r="B11" s="319"/>
      <c r="C11" s="320"/>
      <c r="D11" s="318" t="s">
        <v>1781</v>
      </c>
      <c r="E11" s="318"/>
      <c r="F11" s="318"/>
      <c r="G11" s="318"/>
      <c r="H11" s="318"/>
      <c r="I11" s="318"/>
      <c r="J11" s="318"/>
      <c r="K11" s="316"/>
    </row>
    <row r="12" s="1" customFormat="1" ht="15" customHeight="1">
      <c r="B12" s="319"/>
      <c r="C12" s="320"/>
      <c r="D12" s="318"/>
      <c r="E12" s="318"/>
      <c r="F12" s="318"/>
      <c r="G12" s="318"/>
      <c r="H12" s="318"/>
      <c r="I12" s="318"/>
      <c r="J12" s="318"/>
      <c r="K12" s="316"/>
    </row>
    <row r="13" s="1" customFormat="1" ht="15" customHeight="1">
      <c r="B13" s="319"/>
      <c r="C13" s="320"/>
      <c r="D13" s="321" t="s">
        <v>1782</v>
      </c>
      <c r="E13" s="318"/>
      <c r="F13" s="318"/>
      <c r="G13" s="318"/>
      <c r="H13" s="318"/>
      <c r="I13" s="318"/>
      <c r="J13" s="318"/>
      <c r="K13" s="316"/>
    </row>
    <row r="14" s="1" customFormat="1" ht="12.75" customHeight="1">
      <c r="B14" s="319"/>
      <c r="C14" s="320"/>
      <c r="D14" s="320"/>
      <c r="E14" s="320"/>
      <c r="F14" s="320"/>
      <c r="G14" s="320"/>
      <c r="H14" s="320"/>
      <c r="I14" s="320"/>
      <c r="J14" s="320"/>
      <c r="K14" s="316"/>
    </row>
    <row r="15" s="1" customFormat="1" ht="15" customHeight="1">
      <c r="B15" s="319"/>
      <c r="C15" s="320"/>
      <c r="D15" s="318" t="s">
        <v>1783</v>
      </c>
      <c r="E15" s="318"/>
      <c r="F15" s="318"/>
      <c r="G15" s="318"/>
      <c r="H15" s="318"/>
      <c r="I15" s="318"/>
      <c r="J15" s="318"/>
      <c r="K15" s="316"/>
    </row>
    <row r="16" s="1" customFormat="1" ht="15" customHeight="1">
      <c r="B16" s="319"/>
      <c r="C16" s="320"/>
      <c r="D16" s="318" t="s">
        <v>1784</v>
      </c>
      <c r="E16" s="318"/>
      <c r="F16" s="318"/>
      <c r="G16" s="318"/>
      <c r="H16" s="318"/>
      <c r="I16" s="318"/>
      <c r="J16" s="318"/>
      <c r="K16" s="316"/>
    </row>
    <row r="17" s="1" customFormat="1" ht="15" customHeight="1">
      <c r="B17" s="319"/>
      <c r="C17" s="320"/>
      <c r="D17" s="318" t="s">
        <v>1785</v>
      </c>
      <c r="E17" s="318"/>
      <c r="F17" s="318"/>
      <c r="G17" s="318"/>
      <c r="H17" s="318"/>
      <c r="I17" s="318"/>
      <c r="J17" s="318"/>
      <c r="K17" s="316"/>
    </row>
    <row r="18" s="1" customFormat="1" ht="15" customHeight="1">
      <c r="B18" s="319"/>
      <c r="C18" s="320"/>
      <c r="D18" s="320"/>
      <c r="E18" s="322" t="s">
        <v>89</v>
      </c>
      <c r="F18" s="318" t="s">
        <v>1786</v>
      </c>
      <c r="G18" s="318"/>
      <c r="H18" s="318"/>
      <c r="I18" s="318"/>
      <c r="J18" s="318"/>
      <c r="K18" s="316"/>
    </row>
    <row r="19" s="1" customFormat="1" ht="15" customHeight="1">
      <c r="B19" s="319"/>
      <c r="C19" s="320"/>
      <c r="D19" s="320"/>
      <c r="E19" s="322" t="s">
        <v>1787</v>
      </c>
      <c r="F19" s="318" t="s">
        <v>1788</v>
      </c>
      <c r="G19" s="318"/>
      <c r="H19" s="318"/>
      <c r="I19" s="318"/>
      <c r="J19" s="318"/>
      <c r="K19" s="316"/>
    </row>
    <row r="20" s="1" customFormat="1" ht="15" customHeight="1">
      <c r="B20" s="319"/>
      <c r="C20" s="320"/>
      <c r="D20" s="320"/>
      <c r="E20" s="322" t="s">
        <v>1789</v>
      </c>
      <c r="F20" s="318" t="s">
        <v>1790</v>
      </c>
      <c r="G20" s="318"/>
      <c r="H20" s="318"/>
      <c r="I20" s="318"/>
      <c r="J20" s="318"/>
      <c r="K20" s="316"/>
    </row>
    <row r="21" s="1" customFormat="1" ht="15" customHeight="1">
      <c r="B21" s="319"/>
      <c r="C21" s="320"/>
      <c r="D21" s="320"/>
      <c r="E21" s="322" t="s">
        <v>1791</v>
      </c>
      <c r="F21" s="318" t="s">
        <v>88</v>
      </c>
      <c r="G21" s="318"/>
      <c r="H21" s="318"/>
      <c r="I21" s="318"/>
      <c r="J21" s="318"/>
      <c r="K21" s="316"/>
    </row>
    <row r="22" s="1" customFormat="1" ht="15" customHeight="1">
      <c r="B22" s="319"/>
      <c r="C22" s="320"/>
      <c r="D22" s="320"/>
      <c r="E22" s="322" t="s">
        <v>1792</v>
      </c>
      <c r="F22" s="318" t="s">
        <v>1793</v>
      </c>
      <c r="G22" s="318"/>
      <c r="H22" s="318"/>
      <c r="I22" s="318"/>
      <c r="J22" s="318"/>
      <c r="K22" s="316"/>
    </row>
    <row r="23" s="1" customFormat="1" ht="15" customHeight="1">
      <c r="B23" s="319"/>
      <c r="C23" s="320"/>
      <c r="D23" s="320"/>
      <c r="E23" s="322" t="s">
        <v>102</v>
      </c>
      <c r="F23" s="318" t="s">
        <v>1794</v>
      </c>
      <c r="G23" s="318"/>
      <c r="H23" s="318"/>
      <c r="I23" s="318"/>
      <c r="J23" s="318"/>
      <c r="K23" s="316"/>
    </row>
    <row r="24" s="1" customFormat="1" ht="12.75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16"/>
    </row>
    <row r="25" s="1" customFormat="1" ht="15" customHeight="1">
      <c r="B25" s="319"/>
      <c r="C25" s="318" t="s">
        <v>1795</v>
      </c>
      <c r="D25" s="318"/>
      <c r="E25" s="318"/>
      <c r="F25" s="318"/>
      <c r="G25" s="318"/>
      <c r="H25" s="318"/>
      <c r="I25" s="318"/>
      <c r="J25" s="318"/>
      <c r="K25" s="316"/>
    </row>
    <row r="26" s="1" customFormat="1" ht="15" customHeight="1">
      <c r="B26" s="319"/>
      <c r="C26" s="318" t="s">
        <v>1796</v>
      </c>
      <c r="D26" s="318"/>
      <c r="E26" s="318"/>
      <c r="F26" s="318"/>
      <c r="G26" s="318"/>
      <c r="H26" s="318"/>
      <c r="I26" s="318"/>
      <c r="J26" s="318"/>
      <c r="K26" s="316"/>
    </row>
    <row r="27" s="1" customFormat="1" ht="15" customHeight="1">
      <c r="B27" s="319"/>
      <c r="C27" s="318"/>
      <c r="D27" s="318" t="s">
        <v>1797</v>
      </c>
      <c r="E27" s="318"/>
      <c r="F27" s="318"/>
      <c r="G27" s="318"/>
      <c r="H27" s="318"/>
      <c r="I27" s="318"/>
      <c r="J27" s="318"/>
      <c r="K27" s="316"/>
    </row>
    <row r="28" s="1" customFormat="1" ht="15" customHeight="1">
      <c r="B28" s="319"/>
      <c r="C28" s="320"/>
      <c r="D28" s="318" t="s">
        <v>1798</v>
      </c>
      <c r="E28" s="318"/>
      <c r="F28" s="318"/>
      <c r="G28" s="318"/>
      <c r="H28" s="318"/>
      <c r="I28" s="318"/>
      <c r="J28" s="318"/>
      <c r="K28" s="316"/>
    </row>
    <row r="29" s="1" customFormat="1" ht="12.75" customHeight="1">
      <c r="B29" s="319"/>
      <c r="C29" s="320"/>
      <c r="D29" s="320"/>
      <c r="E29" s="320"/>
      <c r="F29" s="320"/>
      <c r="G29" s="320"/>
      <c r="H29" s="320"/>
      <c r="I29" s="320"/>
      <c r="J29" s="320"/>
      <c r="K29" s="316"/>
    </row>
    <row r="30" s="1" customFormat="1" ht="15" customHeight="1">
      <c r="B30" s="319"/>
      <c r="C30" s="320"/>
      <c r="D30" s="318" t="s">
        <v>1799</v>
      </c>
      <c r="E30" s="318"/>
      <c r="F30" s="318"/>
      <c r="G30" s="318"/>
      <c r="H30" s="318"/>
      <c r="I30" s="318"/>
      <c r="J30" s="318"/>
      <c r="K30" s="316"/>
    </row>
    <row r="31" s="1" customFormat="1" ht="15" customHeight="1">
      <c r="B31" s="319"/>
      <c r="C31" s="320"/>
      <c r="D31" s="318" t="s">
        <v>1800</v>
      </c>
      <c r="E31" s="318"/>
      <c r="F31" s="318"/>
      <c r="G31" s="318"/>
      <c r="H31" s="318"/>
      <c r="I31" s="318"/>
      <c r="J31" s="318"/>
      <c r="K31" s="316"/>
    </row>
    <row r="32" s="1" customFormat="1" ht="12.7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16"/>
    </row>
    <row r="33" s="1" customFormat="1" ht="15" customHeight="1">
      <c r="B33" s="319"/>
      <c r="C33" s="320"/>
      <c r="D33" s="318" t="s">
        <v>1801</v>
      </c>
      <c r="E33" s="318"/>
      <c r="F33" s="318"/>
      <c r="G33" s="318"/>
      <c r="H33" s="318"/>
      <c r="I33" s="318"/>
      <c r="J33" s="318"/>
      <c r="K33" s="316"/>
    </row>
    <row r="34" s="1" customFormat="1" ht="15" customHeight="1">
      <c r="B34" s="319"/>
      <c r="C34" s="320"/>
      <c r="D34" s="318" t="s">
        <v>1802</v>
      </c>
      <c r="E34" s="318"/>
      <c r="F34" s="318"/>
      <c r="G34" s="318"/>
      <c r="H34" s="318"/>
      <c r="I34" s="318"/>
      <c r="J34" s="318"/>
      <c r="K34" s="316"/>
    </row>
    <row r="35" s="1" customFormat="1" ht="15" customHeight="1">
      <c r="B35" s="319"/>
      <c r="C35" s="320"/>
      <c r="D35" s="318" t="s">
        <v>1803</v>
      </c>
      <c r="E35" s="318"/>
      <c r="F35" s="318"/>
      <c r="G35" s="318"/>
      <c r="H35" s="318"/>
      <c r="I35" s="318"/>
      <c r="J35" s="318"/>
      <c r="K35" s="316"/>
    </row>
    <row r="36" s="1" customFormat="1" ht="15" customHeight="1">
      <c r="B36" s="319"/>
      <c r="C36" s="320"/>
      <c r="D36" s="318"/>
      <c r="E36" s="321" t="s">
        <v>124</v>
      </c>
      <c r="F36" s="318"/>
      <c r="G36" s="318" t="s">
        <v>1804</v>
      </c>
      <c r="H36" s="318"/>
      <c r="I36" s="318"/>
      <c r="J36" s="318"/>
      <c r="K36" s="316"/>
    </row>
    <row r="37" s="1" customFormat="1" ht="30.75" customHeight="1">
      <c r="B37" s="319"/>
      <c r="C37" s="320"/>
      <c r="D37" s="318"/>
      <c r="E37" s="321" t="s">
        <v>1805</v>
      </c>
      <c r="F37" s="318"/>
      <c r="G37" s="318" t="s">
        <v>1806</v>
      </c>
      <c r="H37" s="318"/>
      <c r="I37" s="318"/>
      <c r="J37" s="318"/>
      <c r="K37" s="316"/>
    </row>
    <row r="38" s="1" customFormat="1" ht="15" customHeight="1">
      <c r="B38" s="319"/>
      <c r="C38" s="320"/>
      <c r="D38" s="318"/>
      <c r="E38" s="321" t="s">
        <v>62</v>
      </c>
      <c r="F38" s="318"/>
      <c r="G38" s="318" t="s">
        <v>1807</v>
      </c>
      <c r="H38" s="318"/>
      <c r="I38" s="318"/>
      <c r="J38" s="318"/>
      <c r="K38" s="316"/>
    </row>
    <row r="39" s="1" customFormat="1" ht="15" customHeight="1">
      <c r="B39" s="319"/>
      <c r="C39" s="320"/>
      <c r="D39" s="318"/>
      <c r="E39" s="321" t="s">
        <v>63</v>
      </c>
      <c r="F39" s="318"/>
      <c r="G39" s="318" t="s">
        <v>1808</v>
      </c>
      <c r="H39" s="318"/>
      <c r="I39" s="318"/>
      <c r="J39" s="318"/>
      <c r="K39" s="316"/>
    </row>
    <row r="40" s="1" customFormat="1" ht="15" customHeight="1">
      <c r="B40" s="319"/>
      <c r="C40" s="320"/>
      <c r="D40" s="318"/>
      <c r="E40" s="321" t="s">
        <v>125</v>
      </c>
      <c r="F40" s="318"/>
      <c r="G40" s="318" t="s">
        <v>1809</v>
      </c>
      <c r="H40" s="318"/>
      <c r="I40" s="318"/>
      <c r="J40" s="318"/>
      <c r="K40" s="316"/>
    </row>
    <row r="41" s="1" customFormat="1" ht="15" customHeight="1">
      <c r="B41" s="319"/>
      <c r="C41" s="320"/>
      <c r="D41" s="318"/>
      <c r="E41" s="321" t="s">
        <v>126</v>
      </c>
      <c r="F41" s="318"/>
      <c r="G41" s="318" t="s">
        <v>1810</v>
      </c>
      <c r="H41" s="318"/>
      <c r="I41" s="318"/>
      <c r="J41" s="318"/>
      <c r="K41" s="316"/>
    </row>
    <row r="42" s="1" customFormat="1" ht="15" customHeight="1">
      <c r="B42" s="319"/>
      <c r="C42" s="320"/>
      <c r="D42" s="318"/>
      <c r="E42" s="321" t="s">
        <v>1811</v>
      </c>
      <c r="F42" s="318"/>
      <c r="G42" s="318" t="s">
        <v>1812</v>
      </c>
      <c r="H42" s="318"/>
      <c r="I42" s="318"/>
      <c r="J42" s="318"/>
      <c r="K42" s="316"/>
    </row>
    <row r="43" s="1" customFormat="1" ht="15" customHeight="1">
      <c r="B43" s="319"/>
      <c r="C43" s="320"/>
      <c r="D43" s="318"/>
      <c r="E43" s="321"/>
      <c r="F43" s="318"/>
      <c r="G43" s="318" t="s">
        <v>1813</v>
      </c>
      <c r="H43" s="318"/>
      <c r="I43" s="318"/>
      <c r="J43" s="318"/>
      <c r="K43" s="316"/>
    </row>
    <row r="44" s="1" customFormat="1" ht="15" customHeight="1">
      <c r="B44" s="319"/>
      <c r="C44" s="320"/>
      <c r="D44" s="318"/>
      <c r="E44" s="321" t="s">
        <v>1814</v>
      </c>
      <c r="F44" s="318"/>
      <c r="G44" s="318" t="s">
        <v>1815</v>
      </c>
      <c r="H44" s="318"/>
      <c r="I44" s="318"/>
      <c r="J44" s="318"/>
      <c r="K44" s="316"/>
    </row>
    <row r="45" s="1" customFormat="1" ht="15" customHeight="1">
      <c r="B45" s="319"/>
      <c r="C45" s="320"/>
      <c r="D45" s="318"/>
      <c r="E45" s="321" t="s">
        <v>128</v>
      </c>
      <c r="F45" s="318"/>
      <c r="G45" s="318" t="s">
        <v>1816</v>
      </c>
      <c r="H45" s="318"/>
      <c r="I45" s="318"/>
      <c r="J45" s="318"/>
      <c r="K45" s="316"/>
    </row>
    <row r="46" s="1" customFormat="1" ht="12.75" customHeight="1">
      <c r="B46" s="319"/>
      <c r="C46" s="320"/>
      <c r="D46" s="318"/>
      <c r="E46" s="318"/>
      <c r="F46" s="318"/>
      <c r="G46" s="318"/>
      <c r="H46" s="318"/>
      <c r="I46" s="318"/>
      <c r="J46" s="318"/>
      <c r="K46" s="316"/>
    </row>
    <row r="47" s="1" customFormat="1" ht="15" customHeight="1">
      <c r="B47" s="319"/>
      <c r="C47" s="320"/>
      <c r="D47" s="318" t="s">
        <v>1817</v>
      </c>
      <c r="E47" s="318"/>
      <c r="F47" s="318"/>
      <c r="G47" s="318"/>
      <c r="H47" s="318"/>
      <c r="I47" s="318"/>
      <c r="J47" s="318"/>
      <c r="K47" s="316"/>
    </row>
    <row r="48" s="1" customFormat="1" ht="15" customHeight="1">
      <c r="B48" s="319"/>
      <c r="C48" s="320"/>
      <c r="D48" s="320"/>
      <c r="E48" s="318" t="s">
        <v>1818</v>
      </c>
      <c r="F48" s="318"/>
      <c r="G48" s="318"/>
      <c r="H48" s="318"/>
      <c r="I48" s="318"/>
      <c r="J48" s="318"/>
      <c r="K48" s="316"/>
    </row>
    <row r="49" s="1" customFormat="1" ht="15" customHeight="1">
      <c r="B49" s="319"/>
      <c r="C49" s="320"/>
      <c r="D49" s="320"/>
      <c r="E49" s="318" t="s">
        <v>1819</v>
      </c>
      <c r="F49" s="318"/>
      <c r="G49" s="318"/>
      <c r="H49" s="318"/>
      <c r="I49" s="318"/>
      <c r="J49" s="318"/>
      <c r="K49" s="316"/>
    </row>
    <row r="50" s="1" customFormat="1" ht="15" customHeight="1">
      <c r="B50" s="319"/>
      <c r="C50" s="320"/>
      <c r="D50" s="320"/>
      <c r="E50" s="318" t="s">
        <v>1820</v>
      </c>
      <c r="F50" s="318"/>
      <c r="G50" s="318"/>
      <c r="H50" s="318"/>
      <c r="I50" s="318"/>
      <c r="J50" s="318"/>
      <c r="K50" s="316"/>
    </row>
    <row r="51" s="1" customFormat="1" ht="15" customHeight="1">
      <c r="B51" s="319"/>
      <c r="C51" s="320"/>
      <c r="D51" s="318" t="s">
        <v>1821</v>
      </c>
      <c r="E51" s="318"/>
      <c r="F51" s="318"/>
      <c r="G51" s="318"/>
      <c r="H51" s="318"/>
      <c r="I51" s="318"/>
      <c r="J51" s="318"/>
      <c r="K51" s="316"/>
    </row>
    <row r="52" s="1" customFormat="1" ht="25.5" customHeight="1">
      <c r="B52" s="314"/>
      <c r="C52" s="315" t="s">
        <v>1822</v>
      </c>
      <c r="D52" s="315"/>
      <c r="E52" s="315"/>
      <c r="F52" s="315"/>
      <c r="G52" s="315"/>
      <c r="H52" s="315"/>
      <c r="I52" s="315"/>
      <c r="J52" s="315"/>
      <c r="K52" s="316"/>
    </row>
    <row r="53" s="1" customFormat="1" ht="5.25" customHeight="1">
      <c r="B53" s="314"/>
      <c r="C53" s="317"/>
      <c r="D53" s="317"/>
      <c r="E53" s="317"/>
      <c r="F53" s="317"/>
      <c r="G53" s="317"/>
      <c r="H53" s="317"/>
      <c r="I53" s="317"/>
      <c r="J53" s="317"/>
      <c r="K53" s="316"/>
    </row>
    <row r="54" s="1" customFormat="1" ht="15" customHeight="1">
      <c r="B54" s="314"/>
      <c r="C54" s="318" t="s">
        <v>1823</v>
      </c>
      <c r="D54" s="318"/>
      <c r="E54" s="318"/>
      <c r="F54" s="318"/>
      <c r="G54" s="318"/>
      <c r="H54" s="318"/>
      <c r="I54" s="318"/>
      <c r="J54" s="318"/>
      <c r="K54" s="316"/>
    </row>
    <row r="55" s="1" customFormat="1" ht="15" customHeight="1">
      <c r="B55" s="314"/>
      <c r="C55" s="318" t="s">
        <v>1824</v>
      </c>
      <c r="D55" s="318"/>
      <c r="E55" s="318"/>
      <c r="F55" s="318"/>
      <c r="G55" s="318"/>
      <c r="H55" s="318"/>
      <c r="I55" s="318"/>
      <c r="J55" s="318"/>
      <c r="K55" s="316"/>
    </row>
    <row r="56" s="1" customFormat="1" ht="12.75" customHeight="1">
      <c r="B56" s="314"/>
      <c r="C56" s="318"/>
      <c r="D56" s="318"/>
      <c r="E56" s="318"/>
      <c r="F56" s="318"/>
      <c r="G56" s="318"/>
      <c r="H56" s="318"/>
      <c r="I56" s="318"/>
      <c r="J56" s="318"/>
      <c r="K56" s="316"/>
    </row>
    <row r="57" s="1" customFormat="1" ht="15" customHeight="1">
      <c r="B57" s="314"/>
      <c r="C57" s="318" t="s">
        <v>1825</v>
      </c>
      <c r="D57" s="318"/>
      <c r="E57" s="318"/>
      <c r="F57" s="318"/>
      <c r="G57" s="318"/>
      <c r="H57" s="318"/>
      <c r="I57" s="318"/>
      <c r="J57" s="318"/>
      <c r="K57" s="316"/>
    </row>
    <row r="58" s="1" customFormat="1" ht="15" customHeight="1">
      <c r="B58" s="314"/>
      <c r="C58" s="320"/>
      <c r="D58" s="318" t="s">
        <v>1826</v>
      </c>
      <c r="E58" s="318"/>
      <c r="F58" s="318"/>
      <c r="G58" s="318"/>
      <c r="H58" s="318"/>
      <c r="I58" s="318"/>
      <c r="J58" s="318"/>
      <c r="K58" s="316"/>
    </row>
    <row r="59" s="1" customFormat="1" ht="15" customHeight="1">
      <c r="B59" s="314"/>
      <c r="C59" s="320"/>
      <c r="D59" s="318" t="s">
        <v>1827</v>
      </c>
      <c r="E59" s="318"/>
      <c r="F59" s="318"/>
      <c r="G59" s="318"/>
      <c r="H59" s="318"/>
      <c r="I59" s="318"/>
      <c r="J59" s="318"/>
      <c r="K59" s="316"/>
    </row>
    <row r="60" s="1" customFormat="1" ht="15" customHeight="1">
      <c r="B60" s="314"/>
      <c r="C60" s="320"/>
      <c r="D60" s="318" t="s">
        <v>1828</v>
      </c>
      <c r="E60" s="318"/>
      <c r="F60" s="318"/>
      <c r="G60" s="318"/>
      <c r="H60" s="318"/>
      <c r="I60" s="318"/>
      <c r="J60" s="318"/>
      <c r="K60" s="316"/>
    </row>
    <row r="61" s="1" customFormat="1" ht="15" customHeight="1">
      <c r="B61" s="314"/>
      <c r="C61" s="320"/>
      <c r="D61" s="318" t="s">
        <v>1829</v>
      </c>
      <c r="E61" s="318"/>
      <c r="F61" s="318"/>
      <c r="G61" s="318"/>
      <c r="H61" s="318"/>
      <c r="I61" s="318"/>
      <c r="J61" s="318"/>
      <c r="K61" s="316"/>
    </row>
    <row r="62" s="1" customFormat="1" ht="15" customHeight="1">
      <c r="B62" s="314"/>
      <c r="C62" s="320"/>
      <c r="D62" s="323" t="s">
        <v>1830</v>
      </c>
      <c r="E62" s="323"/>
      <c r="F62" s="323"/>
      <c r="G62" s="323"/>
      <c r="H62" s="323"/>
      <c r="I62" s="323"/>
      <c r="J62" s="323"/>
      <c r="K62" s="316"/>
    </row>
    <row r="63" s="1" customFormat="1" ht="15" customHeight="1">
      <c r="B63" s="314"/>
      <c r="C63" s="320"/>
      <c r="D63" s="318" t="s">
        <v>1831</v>
      </c>
      <c r="E63" s="318"/>
      <c r="F63" s="318"/>
      <c r="G63" s="318"/>
      <c r="H63" s="318"/>
      <c r="I63" s="318"/>
      <c r="J63" s="318"/>
      <c r="K63" s="316"/>
    </row>
    <row r="64" s="1" customFormat="1" ht="12.75" customHeight="1">
      <c r="B64" s="314"/>
      <c r="C64" s="320"/>
      <c r="D64" s="320"/>
      <c r="E64" s="324"/>
      <c r="F64" s="320"/>
      <c r="G64" s="320"/>
      <c r="H64" s="320"/>
      <c r="I64" s="320"/>
      <c r="J64" s="320"/>
      <c r="K64" s="316"/>
    </row>
    <row r="65" s="1" customFormat="1" ht="15" customHeight="1">
      <c r="B65" s="314"/>
      <c r="C65" s="320"/>
      <c r="D65" s="318" t="s">
        <v>1832</v>
      </c>
      <c r="E65" s="318"/>
      <c r="F65" s="318"/>
      <c r="G65" s="318"/>
      <c r="H65" s="318"/>
      <c r="I65" s="318"/>
      <c r="J65" s="318"/>
      <c r="K65" s="316"/>
    </row>
    <row r="66" s="1" customFormat="1" ht="15" customHeight="1">
      <c r="B66" s="314"/>
      <c r="C66" s="320"/>
      <c r="D66" s="323" t="s">
        <v>1833</v>
      </c>
      <c r="E66" s="323"/>
      <c r="F66" s="323"/>
      <c r="G66" s="323"/>
      <c r="H66" s="323"/>
      <c r="I66" s="323"/>
      <c r="J66" s="323"/>
      <c r="K66" s="316"/>
    </row>
    <row r="67" s="1" customFormat="1" ht="15" customHeight="1">
      <c r="B67" s="314"/>
      <c r="C67" s="320"/>
      <c r="D67" s="318" t="s">
        <v>1834</v>
      </c>
      <c r="E67" s="318"/>
      <c r="F67" s="318"/>
      <c r="G67" s="318"/>
      <c r="H67" s="318"/>
      <c r="I67" s="318"/>
      <c r="J67" s="318"/>
      <c r="K67" s="316"/>
    </row>
    <row r="68" s="1" customFormat="1" ht="15" customHeight="1">
      <c r="B68" s="314"/>
      <c r="C68" s="320"/>
      <c r="D68" s="318" t="s">
        <v>1835</v>
      </c>
      <c r="E68" s="318"/>
      <c r="F68" s="318"/>
      <c r="G68" s="318"/>
      <c r="H68" s="318"/>
      <c r="I68" s="318"/>
      <c r="J68" s="318"/>
      <c r="K68" s="316"/>
    </row>
    <row r="69" s="1" customFormat="1" ht="15" customHeight="1">
      <c r="B69" s="314"/>
      <c r="C69" s="320"/>
      <c r="D69" s="318" t="s">
        <v>1836</v>
      </c>
      <c r="E69" s="318"/>
      <c r="F69" s="318"/>
      <c r="G69" s="318"/>
      <c r="H69" s="318"/>
      <c r="I69" s="318"/>
      <c r="J69" s="318"/>
      <c r="K69" s="316"/>
    </row>
    <row r="70" s="1" customFormat="1" ht="15" customHeight="1">
      <c r="B70" s="314"/>
      <c r="C70" s="320"/>
      <c r="D70" s="318" t="s">
        <v>1837</v>
      </c>
      <c r="E70" s="318"/>
      <c r="F70" s="318"/>
      <c r="G70" s="318"/>
      <c r="H70" s="318"/>
      <c r="I70" s="318"/>
      <c r="J70" s="318"/>
      <c r="K70" s="316"/>
    </row>
    <row r="71" s="1" customFormat="1" ht="12.75" customHeight="1">
      <c r="B71" s="325"/>
      <c r="C71" s="326"/>
      <c r="D71" s="326"/>
      <c r="E71" s="326"/>
      <c r="F71" s="326"/>
      <c r="G71" s="326"/>
      <c r="H71" s="326"/>
      <c r="I71" s="326"/>
      <c r="J71" s="326"/>
      <c r="K71" s="327"/>
    </row>
    <row r="72" s="1" customFormat="1" ht="18.75" customHeight="1">
      <c r="B72" s="328"/>
      <c r="C72" s="328"/>
      <c r="D72" s="328"/>
      <c r="E72" s="328"/>
      <c r="F72" s="328"/>
      <c r="G72" s="328"/>
      <c r="H72" s="328"/>
      <c r="I72" s="328"/>
      <c r="J72" s="328"/>
      <c r="K72" s="329"/>
    </row>
    <row r="73" s="1" customFormat="1" ht="18.75" customHeight="1">
      <c r="B73" s="329"/>
      <c r="C73" s="329"/>
      <c r="D73" s="329"/>
      <c r="E73" s="329"/>
      <c r="F73" s="329"/>
      <c r="G73" s="329"/>
      <c r="H73" s="329"/>
      <c r="I73" s="329"/>
      <c r="J73" s="329"/>
      <c r="K73" s="329"/>
    </row>
    <row r="74" s="1" customFormat="1" ht="7.5" customHeight="1">
      <c r="B74" s="330"/>
      <c r="C74" s="331"/>
      <c r="D74" s="331"/>
      <c r="E74" s="331"/>
      <c r="F74" s="331"/>
      <c r="G74" s="331"/>
      <c r="H74" s="331"/>
      <c r="I74" s="331"/>
      <c r="J74" s="331"/>
      <c r="K74" s="332"/>
    </row>
    <row r="75" s="1" customFormat="1" ht="45" customHeight="1">
      <c r="B75" s="333"/>
      <c r="C75" s="334" t="s">
        <v>1838</v>
      </c>
      <c r="D75" s="334"/>
      <c r="E75" s="334"/>
      <c r="F75" s="334"/>
      <c r="G75" s="334"/>
      <c r="H75" s="334"/>
      <c r="I75" s="334"/>
      <c r="J75" s="334"/>
      <c r="K75" s="335"/>
    </row>
    <row r="76" s="1" customFormat="1" ht="17.25" customHeight="1">
      <c r="B76" s="333"/>
      <c r="C76" s="336" t="s">
        <v>1839</v>
      </c>
      <c r="D76" s="336"/>
      <c r="E76" s="336"/>
      <c r="F76" s="336" t="s">
        <v>1840</v>
      </c>
      <c r="G76" s="337"/>
      <c r="H76" s="336" t="s">
        <v>63</v>
      </c>
      <c r="I76" s="336" t="s">
        <v>66</v>
      </c>
      <c r="J76" s="336" t="s">
        <v>1841</v>
      </c>
      <c r="K76" s="335"/>
    </row>
    <row r="77" s="1" customFormat="1" ht="17.25" customHeight="1">
      <c r="B77" s="333"/>
      <c r="C77" s="338" t="s">
        <v>1842</v>
      </c>
      <c r="D77" s="338"/>
      <c r="E77" s="338"/>
      <c r="F77" s="339" t="s">
        <v>1843</v>
      </c>
      <c r="G77" s="340"/>
      <c r="H77" s="338"/>
      <c r="I77" s="338"/>
      <c r="J77" s="338" t="s">
        <v>1844</v>
      </c>
      <c r="K77" s="335"/>
    </row>
    <row r="78" s="1" customFormat="1" ht="5.25" customHeight="1">
      <c r="B78" s="333"/>
      <c r="C78" s="341"/>
      <c r="D78" s="341"/>
      <c r="E78" s="341"/>
      <c r="F78" s="341"/>
      <c r="G78" s="342"/>
      <c r="H78" s="341"/>
      <c r="I78" s="341"/>
      <c r="J78" s="341"/>
      <c r="K78" s="335"/>
    </row>
    <row r="79" s="1" customFormat="1" ht="15" customHeight="1">
      <c r="B79" s="333"/>
      <c r="C79" s="321" t="s">
        <v>62</v>
      </c>
      <c r="D79" s="343"/>
      <c r="E79" s="343"/>
      <c r="F79" s="344" t="s">
        <v>1845</v>
      </c>
      <c r="G79" s="345"/>
      <c r="H79" s="321" t="s">
        <v>1846</v>
      </c>
      <c r="I79" s="321" t="s">
        <v>1847</v>
      </c>
      <c r="J79" s="321">
        <v>20</v>
      </c>
      <c r="K79" s="335"/>
    </row>
    <row r="80" s="1" customFormat="1" ht="15" customHeight="1">
      <c r="B80" s="333"/>
      <c r="C80" s="321" t="s">
        <v>1848</v>
      </c>
      <c r="D80" s="321"/>
      <c r="E80" s="321"/>
      <c r="F80" s="344" t="s">
        <v>1845</v>
      </c>
      <c r="G80" s="345"/>
      <c r="H80" s="321" t="s">
        <v>1849</v>
      </c>
      <c r="I80" s="321" t="s">
        <v>1847</v>
      </c>
      <c r="J80" s="321">
        <v>120</v>
      </c>
      <c r="K80" s="335"/>
    </row>
    <row r="81" s="1" customFormat="1" ht="15" customHeight="1">
      <c r="B81" s="346"/>
      <c r="C81" s="321" t="s">
        <v>1850</v>
      </c>
      <c r="D81" s="321"/>
      <c r="E81" s="321"/>
      <c r="F81" s="344" t="s">
        <v>1851</v>
      </c>
      <c r="G81" s="345"/>
      <c r="H81" s="321" t="s">
        <v>1852</v>
      </c>
      <c r="I81" s="321" t="s">
        <v>1847</v>
      </c>
      <c r="J81" s="321">
        <v>50</v>
      </c>
      <c r="K81" s="335"/>
    </row>
    <row r="82" s="1" customFormat="1" ht="15" customHeight="1">
      <c r="B82" s="346"/>
      <c r="C82" s="321" t="s">
        <v>1853</v>
      </c>
      <c r="D82" s="321"/>
      <c r="E82" s="321"/>
      <c r="F82" s="344" t="s">
        <v>1845</v>
      </c>
      <c r="G82" s="345"/>
      <c r="H82" s="321" t="s">
        <v>1854</v>
      </c>
      <c r="I82" s="321" t="s">
        <v>1855</v>
      </c>
      <c r="J82" s="321"/>
      <c r="K82" s="335"/>
    </row>
    <row r="83" s="1" customFormat="1" ht="15" customHeight="1">
      <c r="B83" s="346"/>
      <c r="C83" s="347" t="s">
        <v>1856</v>
      </c>
      <c r="D83" s="347"/>
      <c r="E83" s="347"/>
      <c r="F83" s="348" t="s">
        <v>1851</v>
      </c>
      <c r="G83" s="347"/>
      <c r="H83" s="347" t="s">
        <v>1857</v>
      </c>
      <c r="I83" s="347" t="s">
        <v>1847</v>
      </c>
      <c r="J83" s="347">
        <v>15</v>
      </c>
      <c r="K83" s="335"/>
    </row>
    <row r="84" s="1" customFormat="1" ht="15" customHeight="1">
      <c r="B84" s="346"/>
      <c r="C84" s="347" t="s">
        <v>1858</v>
      </c>
      <c r="D84" s="347"/>
      <c r="E84" s="347"/>
      <c r="F84" s="348" t="s">
        <v>1851</v>
      </c>
      <c r="G84" s="347"/>
      <c r="H84" s="347" t="s">
        <v>1859</v>
      </c>
      <c r="I84" s="347" t="s">
        <v>1847</v>
      </c>
      <c r="J84" s="347">
        <v>15</v>
      </c>
      <c r="K84" s="335"/>
    </row>
    <row r="85" s="1" customFormat="1" ht="15" customHeight="1">
      <c r="B85" s="346"/>
      <c r="C85" s="347" t="s">
        <v>1860</v>
      </c>
      <c r="D85" s="347"/>
      <c r="E85" s="347"/>
      <c r="F85" s="348" t="s">
        <v>1851</v>
      </c>
      <c r="G85" s="347"/>
      <c r="H85" s="347" t="s">
        <v>1861</v>
      </c>
      <c r="I85" s="347" t="s">
        <v>1847</v>
      </c>
      <c r="J85" s="347">
        <v>20</v>
      </c>
      <c r="K85" s="335"/>
    </row>
    <row r="86" s="1" customFormat="1" ht="15" customHeight="1">
      <c r="B86" s="346"/>
      <c r="C86" s="347" t="s">
        <v>1862</v>
      </c>
      <c r="D86" s="347"/>
      <c r="E86" s="347"/>
      <c r="F86" s="348" t="s">
        <v>1851</v>
      </c>
      <c r="G86" s="347"/>
      <c r="H86" s="347" t="s">
        <v>1863</v>
      </c>
      <c r="I86" s="347" t="s">
        <v>1847</v>
      </c>
      <c r="J86" s="347">
        <v>20</v>
      </c>
      <c r="K86" s="335"/>
    </row>
    <row r="87" s="1" customFormat="1" ht="15" customHeight="1">
      <c r="B87" s="346"/>
      <c r="C87" s="321" t="s">
        <v>1864</v>
      </c>
      <c r="D87" s="321"/>
      <c r="E87" s="321"/>
      <c r="F87" s="344" t="s">
        <v>1851</v>
      </c>
      <c r="G87" s="345"/>
      <c r="H87" s="321" t="s">
        <v>1865</v>
      </c>
      <c r="I87" s="321" t="s">
        <v>1847</v>
      </c>
      <c r="J87" s="321">
        <v>50</v>
      </c>
      <c r="K87" s="335"/>
    </row>
    <row r="88" s="1" customFormat="1" ht="15" customHeight="1">
      <c r="B88" s="346"/>
      <c r="C88" s="321" t="s">
        <v>1866</v>
      </c>
      <c r="D88" s="321"/>
      <c r="E88" s="321"/>
      <c r="F88" s="344" t="s">
        <v>1851</v>
      </c>
      <c r="G88" s="345"/>
      <c r="H88" s="321" t="s">
        <v>1867</v>
      </c>
      <c r="I88" s="321" t="s">
        <v>1847</v>
      </c>
      <c r="J88" s="321">
        <v>20</v>
      </c>
      <c r="K88" s="335"/>
    </row>
    <row r="89" s="1" customFormat="1" ht="15" customHeight="1">
      <c r="B89" s="346"/>
      <c r="C89" s="321" t="s">
        <v>1868</v>
      </c>
      <c r="D89" s="321"/>
      <c r="E89" s="321"/>
      <c r="F89" s="344" t="s">
        <v>1851</v>
      </c>
      <c r="G89" s="345"/>
      <c r="H89" s="321" t="s">
        <v>1869</v>
      </c>
      <c r="I89" s="321" t="s">
        <v>1847</v>
      </c>
      <c r="J89" s="321">
        <v>20</v>
      </c>
      <c r="K89" s="335"/>
    </row>
    <row r="90" s="1" customFormat="1" ht="15" customHeight="1">
      <c r="B90" s="346"/>
      <c r="C90" s="321" t="s">
        <v>1870</v>
      </c>
      <c r="D90" s="321"/>
      <c r="E90" s="321"/>
      <c r="F90" s="344" t="s">
        <v>1851</v>
      </c>
      <c r="G90" s="345"/>
      <c r="H90" s="321" t="s">
        <v>1871</v>
      </c>
      <c r="I90" s="321" t="s">
        <v>1847</v>
      </c>
      <c r="J90" s="321">
        <v>50</v>
      </c>
      <c r="K90" s="335"/>
    </row>
    <row r="91" s="1" customFormat="1" ht="15" customHeight="1">
      <c r="B91" s="346"/>
      <c r="C91" s="321" t="s">
        <v>1872</v>
      </c>
      <c r="D91" s="321"/>
      <c r="E91" s="321"/>
      <c r="F91" s="344" t="s">
        <v>1851</v>
      </c>
      <c r="G91" s="345"/>
      <c r="H91" s="321" t="s">
        <v>1872</v>
      </c>
      <c r="I91" s="321" t="s">
        <v>1847</v>
      </c>
      <c r="J91" s="321">
        <v>50</v>
      </c>
      <c r="K91" s="335"/>
    </row>
    <row r="92" s="1" customFormat="1" ht="15" customHeight="1">
      <c r="B92" s="346"/>
      <c r="C92" s="321" t="s">
        <v>1873</v>
      </c>
      <c r="D92" s="321"/>
      <c r="E92" s="321"/>
      <c r="F92" s="344" t="s">
        <v>1851</v>
      </c>
      <c r="G92" s="345"/>
      <c r="H92" s="321" t="s">
        <v>1874</v>
      </c>
      <c r="I92" s="321" t="s">
        <v>1847</v>
      </c>
      <c r="J92" s="321">
        <v>255</v>
      </c>
      <c r="K92" s="335"/>
    </row>
    <row r="93" s="1" customFormat="1" ht="15" customHeight="1">
      <c r="B93" s="346"/>
      <c r="C93" s="321" t="s">
        <v>1875</v>
      </c>
      <c r="D93" s="321"/>
      <c r="E93" s="321"/>
      <c r="F93" s="344" t="s">
        <v>1845</v>
      </c>
      <c r="G93" s="345"/>
      <c r="H93" s="321" t="s">
        <v>1876</v>
      </c>
      <c r="I93" s="321" t="s">
        <v>1877</v>
      </c>
      <c r="J93" s="321"/>
      <c r="K93" s="335"/>
    </row>
    <row r="94" s="1" customFormat="1" ht="15" customHeight="1">
      <c r="B94" s="346"/>
      <c r="C94" s="321" t="s">
        <v>1878</v>
      </c>
      <c r="D94" s="321"/>
      <c r="E94" s="321"/>
      <c r="F94" s="344" t="s">
        <v>1845</v>
      </c>
      <c r="G94" s="345"/>
      <c r="H94" s="321" t="s">
        <v>1879</v>
      </c>
      <c r="I94" s="321" t="s">
        <v>1880</v>
      </c>
      <c r="J94" s="321"/>
      <c r="K94" s="335"/>
    </row>
    <row r="95" s="1" customFormat="1" ht="15" customHeight="1">
      <c r="B95" s="346"/>
      <c r="C95" s="321" t="s">
        <v>1881</v>
      </c>
      <c r="D95" s="321"/>
      <c r="E95" s="321"/>
      <c r="F95" s="344" t="s">
        <v>1845</v>
      </c>
      <c r="G95" s="345"/>
      <c r="H95" s="321" t="s">
        <v>1881</v>
      </c>
      <c r="I95" s="321" t="s">
        <v>1880</v>
      </c>
      <c r="J95" s="321"/>
      <c r="K95" s="335"/>
    </row>
    <row r="96" s="1" customFormat="1" ht="15" customHeight="1">
      <c r="B96" s="346"/>
      <c r="C96" s="321" t="s">
        <v>47</v>
      </c>
      <c r="D96" s="321"/>
      <c r="E96" s="321"/>
      <c r="F96" s="344" t="s">
        <v>1845</v>
      </c>
      <c r="G96" s="345"/>
      <c r="H96" s="321" t="s">
        <v>1882</v>
      </c>
      <c r="I96" s="321" t="s">
        <v>1880</v>
      </c>
      <c r="J96" s="321"/>
      <c r="K96" s="335"/>
    </row>
    <row r="97" s="1" customFormat="1" ht="15" customHeight="1">
      <c r="B97" s="346"/>
      <c r="C97" s="321" t="s">
        <v>57</v>
      </c>
      <c r="D97" s="321"/>
      <c r="E97" s="321"/>
      <c r="F97" s="344" t="s">
        <v>1845</v>
      </c>
      <c r="G97" s="345"/>
      <c r="H97" s="321" t="s">
        <v>1883</v>
      </c>
      <c r="I97" s="321" t="s">
        <v>1880</v>
      </c>
      <c r="J97" s="321"/>
      <c r="K97" s="335"/>
    </row>
    <row r="98" s="1" customFormat="1" ht="15" customHeight="1">
      <c r="B98" s="349"/>
      <c r="C98" s="350"/>
      <c r="D98" s="350"/>
      <c r="E98" s="350"/>
      <c r="F98" s="350"/>
      <c r="G98" s="350"/>
      <c r="H98" s="350"/>
      <c r="I98" s="350"/>
      <c r="J98" s="350"/>
      <c r="K98" s="351"/>
    </row>
    <row r="99" s="1" customFormat="1" ht="18.75" customHeight="1">
      <c r="B99" s="352"/>
      <c r="C99" s="353"/>
      <c r="D99" s="353"/>
      <c r="E99" s="353"/>
      <c r="F99" s="353"/>
      <c r="G99" s="353"/>
      <c r="H99" s="353"/>
      <c r="I99" s="353"/>
      <c r="J99" s="353"/>
      <c r="K99" s="352"/>
    </row>
    <row r="100" s="1" customFormat="1" ht="18.75" customHeight="1"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</row>
    <row r="101" s="1" customFormat="1" ht="7.5" customHeight="1">
      <c r="B101" s="330"/>
      <c r="C101" s="331"/>
      <c r="D101" s="331"/>
      <c r="E101" s="331"/>
      <c r="F101" s="331"/>
      <c r="G101" s="331"/>
      <c r="H101" s="331"/>
      <c r="I101" s="331"/>
      <c r="J101" s="331"/>
      <c r="K101" s="332"/>
    </row>
    <row r="102" s="1" customFormat="1" ht="45" customHeight="1">
      <c r="B102" s="333"/>
      <c r="C102" s="334" t="s">
        <v>1884</v>
      </c>
      <c r="D102" s="334"/>
      <c r="E102" s="334"/>
      <c r="F102" s="334"/>
      <c r="G102" s="334"/>
      <c r="H102" s="334"/>
      <c r="I102" s="334"/>
      <c r="J102" s="334"/>
      <c r="K102" s="335"/>
    </row>
    <row r="103" s="1" customFormat="1" ht="17.25" customHeight="1">
      <c r="B103" s="333"/>
      <c r="C103" s="336" t="s">
        <v>1839</v>
      </c>
      <c r="D103" s="336"/>
      <c r="E103" s="336"/>
      <c r="F103" s="336" t="s">
        <v>1840</v>
      </c>
      <c r="G103" s="337"/>
      <c r="H103" s="336" t="s">
        <v>63</v>
      </c>
      <c r="I103" s="336" t="s">
        <v>66</v>
      </c>
      <c r="J103" s="336" t="s">
        <v>1841</v>
      </c>
      <c r="K103" s="335"/>
    </row>
    <row r="104" s="1" customFormat="1" ht="17.25" customHeight="1">
      <c r="B104" s="333"/>
      <c r="C104" s="338" t="s">
        <v>1842</v>
      </c>
      <c r="D104" s="338"/>
      <c r="E104" s="338"/>
      <c r="F104" s="339" t="s">
        <v>1843</v>
      </c>
      <c r="G104" s="340"/>
      <c r="H104" s="338"/>
      <c r="I104" s="338"/>
      <c r="J104" s="338" t="s">
        <v>1844</v>
      </c>
      <c r="K104" s="335"/>
    </row>
    <row r="105" s="1" customFormat="1" ht="5.25" customHeight="1">
      <c r="B105" s="333"/>
      <c r="C105" s="336"/>
      <c r="D105" s="336"/>
      <c r="E105" s="336"/>
      <c r="F105" s="336"/>
      <c r="G105" s="354"/>
      <c r="H105" s="336"/>
      <c r="I105" s="336"/>
      <c r="J105" s="336"/>
      <c r="K105" s="335"/>
    </row>
    <row r="106" s="1" customFormat="1" ht="15" customHeight="1">
      <c r="B106" s="333"/>
      <c r="C106" s="321" t="s">
        <v>62</v>
      </c>
      <c r="D106" s="343"/>
      <c r="E106" s="343"/>
      <c r="F106" s="344" t="s">
        <v>1845</v>
      </c>
      <c r="G106" s="321"/>
      <c r="H106" s="321" t="s">
        <v>1885</v>
      </c>
      <c r="I106" s="321" t="s">
        <v>1847</v>
      </c>
      <c r="J106" s="321">
        <v>20</v>
      </c>
      <c r="K106" s="335"/>
    </row>
    <row r="107" s="1" customFormat="1" ht="15" customHeight="1">
      <c r="B107" s="333"/>
      <c r="C107" s="321" t="s">
        <v>1848</v>
      </c>
      <c r="D107" s="321"/>
      <c r="E107" s="321"/>
      <c r="F107" s="344" t="s">
        <v>1845</v>
      </c>
      <c r="G107" s="321"/>
      <c r="H107" s="321" t="s">
        <v>1885</v>
      </c>
      <c r="I107" s="321" t="s">
        <v>1847</v>
      </c>
      <c r="J107" s="321">
        <v>120</v>
      </c>
      <c r="K107" s="335"/>
    </row>
    <row r="108" s="1" customFormat="1" ht="15" customHeight="1">
      <c r="B108" s="346"/>
      <c r="C108" s="321" t="s">
        <v>1850</v>
      </c>
      <c r="D108" s="321"/>
      <c r="E108" s="321"/>
      <c r="F108" s="344" t="s">
        <v>1851</v>
      </c>
      <c r="G108" s="321"/>
      <c r="H108" s="321" t="s">
        <v>1885</v>
      </c>
      <c r="I108" s="321" t="s">
        <v>1847</v>
      </c>
      <c r="J108" s="321">
        <v>50</v>
      </c>
      <c r="K108" s="335"/>
    </row>
    <row r="109" s="1" customFormat="1" ht="15" customHeight="1">
      <c r="B109" s="346"/>
      <c r="C109" s="321" t="s">
        <v>1853</v>
      </c>
      <c r="D109" s="321"/>
      <c r="E109" s="321"/>
      <c r="F109" s="344" t="s">
        <v>1845</v>
      </c>
      <c r="G109" s="321"/>
      <c r="H109" s="321" t="s">
        <v>1885</v>
      </c>
      <c r="I109" s="321" t="s">
        <v>1855</v>
      </c>
      <c r="J109" s="321"/>
      <c r="K109" s="335"/>
    </row>
    <row r="110" s="1" customFormat="1" ht="15" customHeight="1">
      <c r="B110" s="346"/>
      <c r="C110" s="321" t="s">
        <v>1864</v>
      </c>
      <c r="D110" s="321"/>
      <c r="E110" s="321"/>
      <c r="F110" s="344" t="s">
        <v>1851</v>
      </c>
      <c r="G110" s="321"/>
      <c r="H110" s="321" t="s">
        <v>1885</v>
      </c>
      <c r="I110" s="321" t="s">
        <v>1847</v>
      </c>
      <c r="J110" s="321">
        <v>50</v>
      </c>
      <c r="K110" s="335"/>
    </row>
    <row r="111" s="1" customFormat="1" ht="15" customHeight="1">
      <c r="B111" s="346"/>
      <c r="C111" s="321" t="s">
        <v>1872</v>
      </c>
      <c r="D111" s="321"/>
      <c r="E111" s="321"/>
      <c r="F111" s="344" t="s">
        <v>1851</v>
      </c>
      <c r="G111" s="321"/>
      <c r="H111" s="321" t="s">
        <v>1885</v>
      </c>
      <c r="I111" s="321" t="s">
        <v>1847</v>
      </c>
      <c r="J111" s="321">
        <v>50</v>
      </c>
      <c r="K111" s="335"/>
    </row>
    <row r="112" s="1" customFormat="1" ht="15" customHeight="1">
      <c r="B112" s="346"/>
      <c r="C112" s="321" t="s">
        <v>1870</v>
      </c>
      <c r="D112" s="321"/>
      <c r="E112" s="321"/>
      <c r="F112" s="344" t="s">
        <v>1851</v>
      </c>
      <c r="G112" s="321"/>
      <c r="H112" s="321" t="s">
        <v>1885</v>
      </c>
      <c r="I112" s="321" t="s">
        <v>1847</v>
      </c>
      <c r="J112" s="321">
        <v>50</v>
      </c>
      <c r="K112" s="335"/>
    </row>
    <row r="113" s="1" customFormat="1" ht="15" customHeight="1">
      <c r="B113" s="346"/>
      <c r="C113" s="321" t="s">
        <v>62</v>
      </c>
      <c r="D113" s="321"/>
      <c r="E113" s="321"/>
      <c r="F113" s="344" t="s">
        <v>1845</v>
      </c>
      <c r="G113" s="321"/>
      <c r="H113" s="321" t="s">
        <v>1886</v>
      </c>
      <c r="I113" s="321" t="s">
        <v>1847</v>
      </c>
      <c r="J113" s="321">
        <v>20</v>
      </c>
      <c r="K113" s="335"/>
    </row>
    <row r="114" s="1" customFormat="1" ht="15" customHeight="1">
      <c r="B114" s="346"/>
      <c r="C114" s="321" t="s">
        <v>1887</v>
      </c>
      <c r="D114" s="321"/>
      <c r="E114" s="321"/>
      <c r="F114" s="344" t="s">
        <v>1845</v>
      </c>
      <c r="G114" s="321"/>
      <c r="H114" s="321" t="s">
        <v>1888</v>
      </c>
      <c r="I114" s="321" t="s">
        <v>1847</v>
      </c>
      <c r="J114" s="321">
        <v>120</v>
      </c>
      <c r="K114" s="335"/>
    </row>
    <row r="115" s="1" customFormat="1" ht="15" customHeight="1">
      <c r="B115" s="346"/>
      <c r="C115" s="321" t="s">
        <v>47</v>
      </c>
      <c r="D115" s="321"/>
      <c r="E115" s="321"/>
      <c r="F115" s="344" t="s">
        <v>1845</v>
      </c>
      <c r="G115" s="321"/>
      <c r="H115" s="321" t="s">
        <v>1889</v>
      </c>
      <c r="I115" s="321" t="s">
        <v>1880</v>
      </c>
      <c r="J115" s="321"/>
      <c r="K115" s="335"/>
    </row>
    <row r="116" s="1" customFormat="1" ht="15" customHeight="1">
      <c r="B116" s="346"/>
      <c r="C116" s="321" t="s">
        <v>57</v>
      </c>
      <c r="D116" s="321"/>
      <c r="E116" s="321"/>
      <c r="F116" s="344" t="s">
        <v>1845</v>
      </c>
      <c r="G116" s="321"/>
      <c r="H116" s="321" t="s">
        <v>1890</v>
      </c>
      <c r="I116" s="321" t="s">
        <v>1880</v>
      </c>
      <c r="J116" s="321"/>
      <c r="K116" s="335"/>
    </row>
    <row r="117" s="1" customFormat="1" ht="15" customHeight="1">
      <c r="B117" s="346"/>
      <c r="C117" s="321" t="s">
        <v>66</v>
      </c>
      <c r="D117" s="321"/>
      <c r="E117" s="321"/>
      <c r="F117" s="344" t="s">
        <v>1845</v>
      </c>
      <c r="G117" s="321"/>
      <c r="H117" s="321" t="s">
        <v>1891</v>
      </c>
      <c r="I117" s="321" t="s">
        <v>1892</v>
      </c>
      <c r="J117" s="321"/>
      <c r="K117" s="335"/>
    </row>
    <row r="118" s="1" customFormat="1" ht="15" customHeight="1">
      <c r="B118" s="349"/>
      <c r="C118" s="355"/>
      <c r="D118" s="355"/>
      <c r="E118" s="355"/>
      <c r="F118" s="355"/>
      <c r="G118" s="355"/>
      <c r="H118" s="355"/>
      <c r="I118" s="355"/>
      <c r="J118" s="355"/>
      <c r="K118" s="351"/>
    </row>
    <row r="119" s="1" customFormat="1" ht="18.75" customHeight="1">
      <c r="B119" s="356"/>
      <c r="C119" s="357"/>
      <c r="D119" s="357"/>
      <c r="E119" s="357"/>
      <c r="F119" s="358"/>
      <c r="G119" s="357"/>
      <c r="H119" s="357"/>
      <c r="I119" s="357"/>
      <c r="J119" s="357"/>
      <c r="K119" s="356"/>
    </row>
    <row r="120" s="1" customFormat="1" ht="18.75" customHeight="1"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</row>
    <row r="121" s="1" customFormat="1" ht="7.5" customHeight="1">
      <c r="B121" s="359"/>
      <c r="C121" s="360"/>
      <c r="D121" s="360"/>
      <c r="E121" s="360"/>
      <c r="F121" s="360"/>
      <c r="G121" s="360"/>
      <c r="H121" s="360"/>
      <c r="I121" s="360"/>
      <c r="J121" s="360"/>
      <c r="K121" s="361"/>
    </row>
    <row r="122" s="1" customFormat="1" ht="45" customHeight="1">
      <c r="B122" s="362"/>
      <c r="C122" s="312" t="s">
        <v>1893</v>
      </c>
      <c r="D122" s="312"/>
      <c r="E122" s="312"/>
      <c r="F122" s="312"/>
      <c r="G122" s="312"/>
      <c r="H122" s="312"/>
      <c r="I122" s="312"/>
      <c r="J122" s="312"/>
      <c r="K122" s="363"/>
    </row>
    <row r="123" s="1" customFormat="1" ht="17.25" customHeight="1">
      <c r="B123" s="364"/>
      <c r="C123" s="336" t="s">
        <v>1839</v>
      </c>
      <c r="D123" s="336"/>
      <c r="E123" s="336"/>
      <c r="F123" s="336" t="s">
        <v>1840</v>
      </c>
      <c r="G123" s="337"/>
      <c r="H123" s="336" t="s">
        <v>63</v>
      </c>
      <c r="I123" s="336" t="s">
        <v>66</v>
      </c>
      <c r="J123" s="336" t="s">
        <v>1841</v>
      </c>
      <c r="K123" s="365"/>
    </row>
    <row r="124" s="1" customFormat="1" ht="17.25" customHeight="1">
      <c r="B124" s="364"/>
      <c r="C124" s="338" t="s">
        <v>1842</v>
      </c>
      <c r="D124" s="338"/>
      <c r="E124" s="338"/>
      <c r="F124" s="339" t="s">
        <v>1843</v>
      </c>
      <c r="G124" s="340"/>
      <c r="H124" s="338"/>
      <c r="I124" s="338"/>
      <c r="J124" s="338" t="s">
        <v>1844</v>
      </c>
      <c r="K124" s="365"/>
    </row>
    <row r="125" s="1" customFormat="1" ht="5.25" customHeight="1">
      <c r="B125" s="366"/>
      <c r="C125" s="341"/>
      <c r="D125" s="341"/>
      <c r="E125" s="341"/>
      <c r="F125" s="341"/>
      <c r="G125" s="367"/>
      <c r="H125" s="341"/>
      <c r="I125" s="341"/>
      <c r="J125" s="341"/>
      <c r="K125" s="368"/>
    </row>
    <row r="126" s="1" customFormat="1" ht="15" customHeight="1">
      <c r="B126" s="366"/>
      <c r="C126" s="321" t="s">
        <v>1848</v>
      </c>
      <c r="D126" s="343"/>
      <c r="E126" s="343"/>
      <c r="F126" s="344" t="s">
        <v>1845</v>
      </c>
      <c r="G126" s="321"/>
      <c r="H126" s="321" t="s">
        <v>1885</v>
      </c>
      <c r="I126" s="321" t="s">
        <v>1847</v>
      </c>
      <c r="J126" s="321">
        <v>120</v>
      </c>
      <c r="K126" s="369"/>
    </row>
    <row r="127" s="1" customFormat="1" ht="15" customHeight="1">
      <c r="B127" s="366"/>
      <c r="C127" s="321" t="s">
        <v>1894</v>
      </c>
      <c r="D127" s="321"/>
      <c r="E127" s="321"/>
      <c r="F127" s="344" t="s">
        <v>1845</v>
      </c>
      <c r="G127" s="321"/>
      <c r="H127" s="321" t="s">
        <v>1895</v>
      </c>
      <c r="I127" s="321" t="s">
        <v>1847</v>
      </c>
      <c r="J127" s="321" t="s">
        <v>1896</v>
      </c>
      <c r="K127" s="369"/>
    </row>
    <row r="128" s="1" customFormat="1" ht="15" customHeight="1">
      <c r="B128" s="366"/>
      <c r="C128" s="321" t="s">
        <v>102</v>
      </c>
      <c r="D128" s="321"/>
      <c r="E128" s="321"/>
      <c r="F128" s="344" t="s">
        <v>1845</v>
      </c>
      <c r="G128" s="321"/>
      <c r="H128" s="321" t="s">
        <v>1897</v>
      </c>
      <c r="I128" s="321" t="s">
        <v>1847</v>
      </c>
      <c r="J128" s="321" t="s">
        <v>1896</v>
      </c>
      <c r="K128" s="369"/>
    </row>
    <row r="129" s="1" customFormat="1" ht="15" customHeight="1">
      <c r="B129" s="366"/>
      <c r="C129" s="321" t="s">
        <v>1856</v>
      </c>
      <c r="D129" s="321"/>
      <c r="E129" s="321"/>
      <c r="F129" s="344" t="s">
        <v>1851</v>
      </c>
      <c r="G129" s="321"/>
      <c r="H129" s="321" t="s">
        <v>1857</v>
      </c>
      <c r="I129" s="321" t="s">
        <v>1847</v>
      </c>
      <c r="J129" s="321">
        <v>15</v>
      </c>
      <c r="K129" s="369"/>
    </row>
    <row r="130" s="1" customFormat="1" ht="15" customHeight="1">
      <c r="B130" s="366"/>
      <c r="C130" s="347" t="s">
        <v>1858</v>
      </c>
      <c r="D130" s="347"/>
      <c r="E130" s="347"/>
      <c r="F130" s="348" t="s">
        <v>1851</v>
      </c>
      <c r="G130" s="347"/>
      <c r="H130" s="347" t="s">
        <v>1859</v>
      </c>
      <c r="I130" s="347" t="s">
        <v>1847</v>
      </c>
      <c r="J130" s="347">
        <v>15</v>
      </c>
      <c r="K130" s="369"/>
    </row>
    <row r="131" s="1" customFormat="1" ht="15" customHeight="1">
      <c r="B131" s="366"/>
      <c r="C131" s="347" t="s">
        <v>1860</v>
      </c>
      <c r="D131" s="347"/>
      <c r="E131" s="347"/>
      <c r="F131" s="348" t="s">
        <v>1851</v>
      </c>
      <c r="G131" s="347"/>
      <c r="H131" s="347" t="s">
        <v>1861</v>
      </c>
      <c r="I131" s="347" t="s">
        <v>1847</v>
      </c>
      <c r="J131" s="347">
        <v>20</v>
      </c>
      <c r="K131" s="369"/>
    </row>
    <row r="132" s="1" customFormat="1" ht="15" customHeight="1">
      <c r="B132" s="366"/>
      <c r="C132" s="347" t="s">
        <v>1862</v>
      </c>
      <c r="D132" s="347"/>
      <c r="E132" s="347"/>
      <c r="F132" s="348" t="s">
        <v>1851</v>
      </c>
      <c r="G132" s="347"/>
      <c r="H132" s="347" t="s">
        <v>1863</v>
      </c>
      <c r="I132" s="347" t="s">
        <v>1847</v>
      </c>
      <c r="J132" s="347">
        <v>20</v>
      </c>
      <c r="K132" s="369"/>
    </row>
    <row r="133" s="1" customFormat="1" ht="15" customHeight="1">
      <c r="B133" s="366"/>
      <c r="C133" s="321" t="s">
        <v>1850</v>
      </c>
      <c r="D133" s="321"/>
      <c r="E133" s="321"/>
      <c r="F133" s="344" t="s">
        <v>1851</v>
      </c>
      <c r="G133" s="321"/>
      <c r="H133" s="321" t="s">
        <v>1885</v>
      </c>
      <c r="I133" s="321" t="s">
        <v>1847</v>
      </c>
      <c r="J133" s="321">
        <v>50</v>
      </c>
      <c r="K133" s="369"/>
    </row>
    <row r="134" s="1" customFormat="1" ht="15" customHeight="1">
      <c r="B134" s="366"/>
      <c r="C134" s="321" t="s">
        <v>1864</v>
      </c>
      <c r="D134" s="321"/>
      <c r="E134" s="321"/>
      <c r="F134" s="344" t="s">
        <v>1851</v>
      </c>
      <c r="G134" s="321"/>
      <c r="H134" s="321" t="s">
        <v>1885</v>
      </c>
      <c r="I134" s="321" t="s">
        <v>1847</v>
      </c>
      <c r="J134" s="321">
        <v>50</v>
      </c>
      <c r="K134" s="369"/>
    </row>
    <row r="135" s="1" customFormat="1" ht="15" customHeight="1">
      <c r="B135" s="366"/>
      <c r="C135" s="321" t="s">
        <v>1870</v>
      </c>
      <c r="D135" s="321"/>
      <c r="E135" s="321"/>
      <c r="F135" s="344" t="s">
        <v>1851</v>
      </c>
      <c r="G135" s="321"/>
      <c r="H135" s="321" t="s">
        <v>1885</v>
      </c>
      <c r="I135" s="321" t="s">
        <v>1847</v>
      </c>
      <c r="J135" s="321">
        <v>50</v>
      </c>
      <c r="K135" s="369"/>
    </row>
    <row r="136" s="1" customFormat="1" ht="15" customHeight="1">
      <c r="B136" s="366"/>
      <c r="C136" s="321" t="s">
        <v>1872</v>
      </c>
      <c r="D136" s="321"/>
      <c r="E136" s="321"/>
      <c r="F136" s="344" t="s">
        <v>1851</v>
      </c>
      <c r="G136" s="321"/>
      <c r="H136" s="321" t="s">
        <v>1885</v>
      </c>
      <c r="I136" s="321" t="s">
        <v>1847</v>
      </c>
      <c r="J136" s="321">
        <v>50</v>
      </c>
      <c r="K136" s="369"/>
    </row>
    <row r="137" s="1" customFormat="1" ht="15" customHeight="1">
      <c r="B137" s="366"/>
      <c r="C137" s="321" t="s">
        <v>1873</v>
      </c>
      <c r="D137" s="321"/>
      <c r="E137" s="321"/>
      <c r="F137" s="344" t="s">
        <v>1851</v>
      </c>
      <c r="G137" s="321"/>
      <c r="H137" s="321" t="s">
        <v>1898</v>
      </c>
      <c r="I137" s="321" t="s">
        <v>1847</v>
      </c>
      <c r="J137" s="321">
        <v>255</v>
      </c>
      <c r="K137" s="369"/>
    </row>
    <row r="138" s="1" customFormat="1" ht="15" customHeight="1">
      <c r="B138" s="366"/>
      <c r="C138" s="321" t="s">
        <v>1875</v>
      </c>
      <c r="D138" s="321"/>
      <c r="E138" s="321"/>
      <c r="F138" s="344" t="s">
        <v>1845</v>
      </c>
      <c r="G138" s="321"/>
      <c r="H138" s="321" t="s">
        <v>1899</v>
      </c>
      <c r="I138" s="321" t="s">
        <v>1877</v>
      </c>
      <c r="J138" s="321"/>
      <c r="K138" s="369"/>
    </row>
    <row r="139" s="1" customFormat="1" ht="15" customHeight="1">
      <c r="B139" s="366"/>
      <c r="C139" s="321" t="s">
        <v>1878</v>
      </c>
      <c r="D139" s="321"/>
      <c r="E139" s="321"/>
      <c r="F139" s="344" t="s">
        <v>1845</v>
      </c>
      <c r="G139" s="321"/>
      <c r="H139" s="321" t="s">
        <v>1900</v>
      </c>
      <c r="I139" s="321" t="s">
        <v>1880</v>
      </c>
      <c r="J139" s="321"/>
      <c r="K139" s="369"/>
    </row>
    <row r="140" s="1" customFormat="1" ht="15" customHeight="1">
      <c r="B140" s="366"/>
      <c r="C140" s="321" t="s">
        <v>1881</v>
      </c>
      <c r="D140" s="321"/>
      <c r="E140" s="321"/>
      <c r="F140" s="344" t="s">
        <v>1845</v>
      </c>
      <c r="G140" s="321"/>
      <c r="H140" s="321" t="s">
        <v>1881</v>
      </c>
      <c r="I140" s="321" t="s">
        <v>1880</v>
      </c>
      <c r="J140" s="321"/>
      <c r="K140" s="369"/>
    </row>
    <row r="141" s="1" customFormat="1" ht="15" customHeight="1">
      <c r="B141" s="366"/>
      <c r="C141" s="321" t="s">
        <v>47</v>
      </c>
      <c r="D141" s="321"/>
      <c r="E141" s="321"/>
      <c r="F141" s="344" t="s">
        <v>1845</v>
      </c>
      <c r="G141" s="321"/>
      <c r="H141" s="321" t="s">
        <v>1901</v>
      </c>
      <c r="I141" s="321" t="s">
        <v>1880</v>
      </c>
      <c r="J141" s="321"/>
      <c r="K141" s="369"/>
    </row>
    <row r="142" s="1" customFormat="1" ht="15" customHeight="1">
      <c r="B142" s="366"/>
      <c r="C142" s="321" t="s">
        <v>1902</v>
      </c>
      <c r="D142" s="321"/>
      <c r="E142" s="321"/>
      <c r="F142" s="344" t="s">
        <v>1845</v>
      </c>
      <c r="G142" s="321"/>
      <c r="H142" s="321" t="s">
        <v>1903</v>
      </c>
      <c r="I142" s="321" t="s">
        <v>1880</v>
      </c>
      <c r="J142" s="321"/>
      <c r="K142" s="369"/>
    </row>
    <row r="143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="1" customFormat="1" ht="18.75" customHeight="1">
      <c r="B144" s="357"/>
      <c r="C144" s="357"/>
      <c r="D144" s="357"/>
      <c r="E144" s="357"/>
      <c r="F144" s="358"/>
      <c r="G144" s="357"/>
      <c r="H144" s="357"/>
      <c r="I144" s="357"/>
      <c r="J144" s="357"/>
      <c r="K144" s="357"/>
    </row>
    <row r="145" s="1" customFormat="1" ht="18.75" customHeight="1"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</row>
    <row r="146" s="1" customFormat="1" ht="7.5" customHeight="1">
      <c r="B146" s="330"/>
      <c r="C146" s="331"/>
      <c r="D146" s="331"/>
      <c r="E146" s="331"/>
      <c r="F146" s="331"/>
      <c r="G146" s="331"/>
      <c r="H146" s="331"/>
      <c r="I146" s="331"/>
      <c r="J146" s="331"/>
      <c r="K146" s="332"/>
    </row>
    <row r="147" s="1" customFormat="1" ht="45" customHeight="1">
      <c r="B147" s="333"/>
      <c r="C147" s="334" t="s">
        <v>1904</v>
      </c>
      <c r="D147" s="334"/>
      <c r="E147" s="334"/>
      <c r="F147" s="334"/>
      <c r="G147" s="334"/>
      <c r="H147" s="334"/>
      <c r="I147" s="334"/>
      <c r="J147" s="334"/>
      <c r="K147" s="335"/>
    </row>
    <row r="148" s="1" customFormat="1" ht="17.25" customHeight="1">
      <c r="B148" s="333"/>
      <c r="C148" s="336" t="s">
        <v>1839</v>
      </c>
      <c r="D148" s="336"/>
      <c r="E148" s="336"/>
      <c r="F148" s="336" t="s">
        <v>1840</v>
      </c>
      <c r="G148" s="337"/>
      <c r="H148" s="336" t="s">
        <v>63</v>
      </c>
      <c r="I148" s="336" t="s">
        <v>66</v>
      </c>
      <c r="J148" s="336" t="s">
        <v>1841</v>
      </c>
      <c r="K148" s="335"/>
    </row>
    <row r="149" s="1" customFormat="1" ht="17.25" customHeight="1">
      <c r="B149" s="333"/>
      <c r="C149" s="338" t="s">
        <v>1842</v>
      </c>
      <c r="D149" s="338"/>
      <c r="E149" s="338"/>
      <c r="F149" s="339" t="s">
        <v>1843</v>
      </c>
      <c r="G149" s="340"/>
      <c r="H149" s="338"/>
      <c r="I149" s="338"/>
      <c r="J149" s="338" t="s">
        <v>1844</v>
      </c>
      <c r="K149" s="335"/>
    </row>
    <row r="150" s="1" customFormat="1" ht="5.25" customHeight="1">
      <c r="B150" s="346"/>
      <c r="C150" s="341"/>
      <c r="D150" s="341"/>
      <c r="E150" s="341"/>
      <c r="F150" s="341"/>
      <c r="G150" s="342"/>
      <c r="H150" s="341"/>
      <c r="I150" s="341"/>
      <c r="J150" s="341"/>
      <c r="K150" s="369"/>
    </row>
    <row r="151" s="1" customFormat="1" ht="15" customHeight="1">
      <c r="B151" s="346"/>
      <c r="C151" s="373" t="s">
        <v>1848</v>
      </c>
      <c r="D151" s="321"/>
      <c r="E151" s="321"/>
      <c r="F151" s="374" t="s">
        <v>1845</v>
      </c>
      <c r="G151" s="321"/>
      <c r="H151" s="373" t="s">
        <v>1885</v>
      </c>
      <c r="I151" s="373" t="s">
        <v>1847</v>
      </c>
      <c r="J151" s="373">
        <v>120</v>
      </c>
      <c r="K151" s="369"/>
    </row>
    <row r="152" s="1" customFormat="1" ht="15" customHeight="1">
      <c r="B152" s="346"/>
      <c r="C152" s="373" t="s">
        <v>1894</v>
      </c>
      <c r="D152" s="321"/>
      <c r="E152" s="321"/>
      <c r="F152" s="374" t="s">
        <v>1845</v>
      </c>
      <c r="G152" s="321"/>
      <c r="H152" s="373" t="s">
        <v>1905</v>
      </c>
      <c r="I152" s="373" t="s">
        <v>1847</v>
      </c>
      <c r="J152" s="373" t="s">
        <v>1896</v>
      </c>
      <c r="K152" s="369"/>
    </row>
    <row r="153" s="1" customFormat="1" ht="15" customHeight="1">
      <c r="B153" s="346"/>
      <c r="C153" s="373" t="s">
        <v>102</v>
      </c>
      <c r="D153" s="321"/>
      <c r="E153" s="321"/>
      <c r="F153" s="374" t="s">
        <v>1845</v>
      </c>
      <c r="G153" s="321"/>
      <c r="H153" s="373" t="s">
        <v>1906</v>
      </c>
      <c r="I153" s="373" t="s">
        <v>1847</v>
      </c>
      <c r="J153" s="373" t="s">
        <v>1896</v>
      </c>
      <c r="K153" s="369"/>
    </row>
    <row r="154" s="1" customFormat="1" ht="15" customHeight="1">
      <c r="B154" s="346"/>
      <c r="C154" s="373" t="s">
        <v>1850</v>
      </c>
      <c r="D154" s="321"/>
      <c r="E154" s="321"/>
      <c r="F154" s="374" t="s">
        <v>1851</v>
      </c>
      <c r="G154" s="321"/>
      <c r="H154" s="373" t="s">
        <v>1885</v>
      </c>
      <c r="I154" s="373" t="s">
        <v>1847</v>
      </c>
      <c r="J154" s="373">
        <v>50</v>
      </c>
      <c r="K154" s="369"/>
    </row>
    <row r="155" s="1" customFormat="1" ht="15" customHeight="1">
      <c r="B155" s="346"/>
      <c r="C155" s="373" t="s">
        <v>1853</v>
      </c>
      <c r="D155" s="321"/>
      <c r="E155" s="321"/>
      <c r="F155" s="374" t="s">
        <v>1845</v>
      </c>
      <c r="G155" s="321"/>
      <c r="H155" s="373" t="s">
        <v>1885</v>
      </c>
      <c r="I155" s="373" t="s">
        <v>1855</v>
      </c>
      <c r="J155" s="373"/>
      <c r="K155" s="369"/>
    </row>
    <row r="156" s="1" customFormat="1" ht="15" customHeight="1">
      <c r="B156" s="346"/>
      <c r="C156" s="373" t="s">
        <v>1864</v>
      </c>
      <c r="D156" s="321"/>
      <c r="E156" s="321"/>
      <c r="F156" s="374" t="s">
        <v>1851</v>
      </c>
      <c r="G156" s="321"/>
      <c r="H156" s="373" t="s">
        <v>1885</v>
      </c>
      <c r="I156" s="373" t="s">
        <v>1847</v>
      </c>
      <c r="J156" s="373">
        <v>50</v>
      </c>
      <c r="K156" s="369"/>
    </row>
    <row r="157" s="1" customFormat="1" ht="15" customHeight="1">
      <c r="B157" s="346"/>
      <c r="C157" s="373" t="s">
        <v>1872</v>
      </c>
      <c r="D157" s="321"/>
      <c r="E157" s="321"/>
      <c r="F157" s="374" t="s">
        <v>1851</v>
      </c>
      <c r="G157" s="321"/>
      <c r="H157" s="373" t="s">
        <v>1885</v>
      </c>
      <c r="I157" s="373" t="s">
        <v>1847</v>
      </c>
      <c r="J157" s="373">
        <v>50</v>
      </c>
      <c r="K157" s="369"/>
    </row>
    <row r="158" s="1" customFormat="1" ht="15" customHeight="1">
      <c r="B158" s="346"/>
      <c r="C158" s="373" t="s">
        <v>1870</v>
      </c>
      <c r="D158" s="321"/>
      <c r="E158" s="321"/>
      <c r="F158" s="374" t="s">
        <v>1851</v>
      </c>
      <c r="G158" s="321"/>
      <c r="H158" s="373" t="s">
        <v>1885</v>
      </c>
      <c r="I158" s="373" t="s">
        <v>1847</v>
      </c>
      <c r="J158" s="373">
        <v>50</v>
      </c>
      <c r="K158" s="369"/>
    </row>
    <row r="159" s="1" customFormat="1" ht="15" customHeight="1">
      <c r="B159" s="346"/>
      <c r="C159" s="373" t="s">
        <v>112</v>
      </c>
      <c r="D159" s="321"/>
      <c r="E159" s="321"/>
      <c r="F159" s="374" t="s">
        <v>1845</v>
      </c>
      <c r="G159" s="321"/>
      <c r="H159" s="373" t="s">
        <v>1907</v>
      </c>
      <c r="I159" s="373" t="s">
        <v>1847</v>
      </c>
      <c r="J159" s="373" t="s">
        <v>1908</v>
      </c>
      <c r="K159" s="369"/>
    </row>
    <row r="160" s="1" customFormat="1" ht="15" customHeight="1">
      <c r="B160" s="346"/>
      <c r="C160" s="373" t="s">
        <v>1909</v>
      </c>
      <c r="D160" s="321"/>
      <c r="E160" s="321"/>
      <c r="F160" s="374" t="s">
        <v>1845</v>
      </c>
      <c r="G160" s="321"/>
      <c r="H160" s="373" t="s">
        <v>1910</v>
      </c>
      <c r="I160" s="373" t="s">
        <v>1880</v>
      </c>
      <c r="J160" s="373"/>
      <c r="K160" s="369"/>
    </row>
    <row r="161" s="1" customFormat="1" ht="15" customHeight="1">
      <c r="B161" s="375"/>
      <c r="C161" s="355"/>
      <c r="D161" s="355"/>
      <c r="E161" s="355"/>
      <c r="F161" s="355"/>
      <c r="G161" s="355"/>
      <c r="H161" s="355"/>
      <c r="I161" s="355"/>
      <c r="J161" s="355"/>
      <c r="K161" s="376"/>
    </row>
    <row r="162" s="1" customFormat="1" ht="18.75" customHeight="1">
      <c r="B162" s="357"/>
      <c r="C162" s="367"/>
      <c r="D162" s="367"/>
      <c r="E162" s="367"/>
      <c r="F162" s="377"/>
      <c r="G162" s="367"/>
      <c r="H162" s="367"/>
      <c r="I162" s="367"/>
      <c r="J162" s="367"/>
      <c r="K162" s="357"/>
    </row>
    <row r="163" s="1" customFormat="1" ht="18.75" customHeight="1"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</row>
    <row r="164" s="1" customFormat="1" ht="7.5" customHeight="1">
      <c r="B164" s="308"/>
      <c r="C164" s="309"/>
      <c r="D164" s="309"/>
      <c r="E164" s="309"/>
      <c r="F164" s="309"/>
      <c r="G164" s="309"/>
      <c r="H164" s="309"/>
      <c r="I164" s="309"/>
      <c r="J164" s="309"/>
      <c r="K164" s="310"/>
    </row>
    <row r="165" s="1" customFormat="1" ht="45" customHeight="1">
      <c r="B165" s="311"/>
      <c r="C165" s="312" t="s">
        <v>1911</v>
      </c>
      <c r="D165" s="312"/>
      <c r="E165" s="312"/>
      <c r="F165" s="312"/>
      <c r="G165" s="312"/>
      <c r="H165" s="312"/>
      <c r="I165" s="312"/>
      <c r="J165" s="312"/>
      <c r="K165" s="313"/>
    </row>
    <row r="166" s="1" customFormat="1" ht="17.25" customHeight="1">
      <c r="B166" s="311"/>
      <c r="C166" s="336" t="s">
        <v>1839</v>
      </c>
      <c r="D166" s="336"/>
      <c r="E166" s="336"/>
      <c r="F166" s="336" t="s">
        <v>1840</v>
      </c>
      <c r="G166" s="378"/>
      <c r="H166" s="379" t="s">
        <v>63</v>
      </c>
      <c r="I166" s="379" t="s">
        <v>66</v>
      </c>
      <c r="J166" s="336" t="s">
        <v>1841</v>
      </c>
      <c r="K166" s="313"/>
    </row>
    <row r="167" s="1" customFormat="1" ht="17.25" customHeight="1">
      <c r="B167" s="314"/>
      <c r="C167" s="338" t="s">
        <v>1842</v>
      </c>
      <c r="D167" s="338"/>
      <c r="E167" s="338"/>
      <c r="F167" s="339" t="s">
        <v>1843</v>
      </c>
      <c r="G167" s="380"/>
      <c r="H167" s="381"/>
      <c r="I167" s="381"/>
      <c r="J167" s="338" t="s">
        <v>1844</v>
      </c>
      <c r="K167" s="316"/>
    </row>
    <row r="168" s="1" customFormat="1" ht="5.25" customHeight="1">
      <c r="B168" s="346"/>
      <c r="C168" s="341"/>
      <c r="D168" s="341"/>
      <c r="E168" s="341"/>
      <c r="F168" s="341"/>
      <c r="G168" s="342"/>
      <c r="H168" s="341"/>
      <c r="I168" s="341"/>
      <c r="J168" s="341"/>
      <c r="K168" s="369"/>
    </row>
    <row r="169" s="1" customFormat="1" ht="15" customHeight="1">
      <c r="B169" s="346"/>
      <c r="C169" s="321" t="s">
        <v>1848</v>
      </c>
      <c r="D169" s="321"/>
      <c r="E169" s="321"/>
      <c r="F169" s="344" t="s">
        <v>1845</v>
      </c>
      <c r="G169" s="321"/>
      <c r="H169" s="321" t="s">
        <v>1885</v>
      </c>
      <c r="I169" s="321" t="s">
        <v>1847</v>
      </c>
      <c r="J169" s="321">
        <v>120</v>
      </c>
      <c r="K169" s="369"/>
    </row>
    <row r="170" s="1" customFormat="1" ht="15" customHeight="1">
      <c r="B170" s="346"/>
      <c r="C170" s="321" t="s">
        <v>1894</v>
      </c>
      <c r="D170" s="321"/>
      <c r="E170" s="321"/>
      <c r="F170" s="344" t="s">
        <v>1845</v>
      </c>
      <c r="G170" s="321"/>
      <c r="H170" s="321" t="s">
        <v>1895</v>
      </c>
      <c r="I170" s="321" t="s">
        <v>1847</v>
      </c>
      <c r="J170" s="321" t="s">
        <v>1896</v>
      </c>
      <c r="K170" s="369"/>
    </row>
    <row r="171" s="1" customFormat="1" ht="15" customHeight="1">
      <c r="B171" s="346"/>
      <c r="C171" s="321" t="s">
        <v>102</v>
      </c>
      <c r="D171" s="321"/>
      <c r="E171" s="321"/>
      <c r="F171" s="344" t="s">
        <v>1845</v>
      </c>
      <c r="G171" s="321"/>
      <c r="H171" s="321" t="s">
        <v>1912</v>
      </c>
      <c r="I171" s="321" t="s">
        <v>1847</v>
      </c>
      <c r="J171" s="321" t="s">
        <v>1896</v>
      </c>
      <c r="K171" s="369"/>
    </row>
    <row r="172" s="1" customFormat="1" ht="15" customHeight="1">
      <c r="B172" s="346"/>
      <c r="C172" s="321" t="s">
        <v>1850</v>
      </c>
      <c r="D172" s="321"/>
      <c r="E172" s="321"/>
      <c r="F172" s="344" t="s">
        <v>1851</v>
      </c>
      <c r="G172" s="321"/>
      <c r="H172" s="321" t="s">
        <v>1912</v>
      </c>
      <c r="I172" s="321" t="s">
        <v>1847</v>
      </c>
      <c r="J172" s="321">
        <v>50</v>
      </c>
      <c r="K172" s="369"/>
    </row>
    <row r="173" s="1" customFormat="1" ht="15" customHeight="1">
      <c r="B173" s="346"/>
      <c r="C173" s="321" t="s">
        <v>1853</v>
      </c>
      <c r="D173" s="321"/>
      <c r="E173" s="321"/>
      <c r="F173" s="344" t="s">
        <v>1845</v>
      </c>
      <c r="G173" s="321"/>
      <c r="H173" s="321" t="s">
        <v>1912</v>
      </c>
      <c r="I173" s="321" t="s">
        <v>1855</v>
      </c>
      <c r="J173" s="321"/>
      <c r="K173" s="369"/>
    </row>
    <row r="174" s="1" customFormat="1" ht="15" customHeight="1">
      <c r="B174" s="346"/>
      <c r="C174" s="321" t="s">
        <v>1864</v>
      </c>
      <c r="D174" s="321"/>
      <c r="E174" s="321"/>
      <c r="F174" s="344" t="s">
        <v>1851</v>
      </c>
      <c r="G174" s="321"/>
      <c r="H174" s="321" t="s">
        <v>1912</v>
      </c>
      <c r="I174" s="321" t="s">
        <v>1847</v>
      </c>
      <c r="J174" s="321">
        <v>50</v>
      </c>
      <c r="K174" s="369"/>
    </row>
    <row r="175" s="1" customFormat="1" ht="15" customHeight="1">
      <c r="B175" s="346"/>
      <c r="C175" s="321" t="s">
        <v>1872</v>
      </c>
      <c r="D175" s="321"/>
      <c r="E175" s="321"/>
      <c r="F175" s="344" t="s">
        <v>1851</v>
      </c>
      <c r="G175" s="321"/>
      <c r="H175" s="321" t="s">
        <v>1912</v>
      </c>
      <c r="I175" s="321" t="s">
        <v>1847</v>
      </c>
      <c r="J175" s="321">
        <v>50</v>
      </c>
      <c r="K175" s="369"/>
    </row>
    <row r="176" s="1" customFormat="1" ht="15" customHeight="1">
      <c r="B176" s="346"/>
      <c r="C176" s="321" t="s">
        <v>1870</v>
      </c>
      <c r="D176" s="321"/>
      <c r="E176" s="321"/>
      <c r="F176" s="344" t="s">
        <v>1851</v>
      </c>
      <c r="G176" s="321"/>
      <c r="H176" s="321" t="s">
        <v>1912</v>
      </c>
      <c r="I176" s="321" t="s">
        <v>1847</v>
      </c>
      <c r="J176" s="321">
        <v>50</v>
      </c>
      <c r="K176" s="369"/>
    </row>
    <row r="177" s="1" customFormat="1" ht="15" customHeight="1">
      <c r="B177" s="346"/>
      <c r="C177" s="321" t="s">
        <v>124</v>
      </c>
      <c r="D177" s="321"/>
      <c r="E177" s="321"/>
      <c r="F177" s="344" t="s">
        <v>1845</v>
      </c>
      <c r="G177" s="321"/>
      <c r="H177" s="321" t="s">
        <v>1913</v>
      </c>
      <c r="I177" s="321" t="s">
        <v>1914</v>
      </c>
      <c r="J177" s="321"/>
      <c r="K177" s="369"/>
    </row>
    <row r="178" s="1" customFormat="1" ht="15" customHeight="1">
      <c r="B178" s="346"/>
      <c r="C178" s="321" t="s">
        <v>66</v>
      </c>
      <c r="D178" s="321"/>
      <c r="E178" s="321"/>
      <c r="F178" s="344" t="s">
        <v>1845</v>
      </c>
      <c r="G178" s="321"/>
      <c r="H178" s="321" t="s">
        <v>1915</v>
      </c>
      <c r="I178" s="321" t="s">
        <v>1916</v>
      </c>
      <c r="J178" s="321">
        <v>1</v>
      </c>
      <c r="K178" s="369"/>
    </row>
    <row r="179" s="1" customFormat="1" ht="15" customHeight="1">
      <c r="B179" s="346"/>
      <c r="C179" s="321" t="s">
        <v>62</v>
      </c>
      <c r="D179" s="321"/>
      <c r="E179" s="321"/>
      <c r="F179" s="344" t="s">
        <v>1845</v>
      </c>
      <c r="G179" s="321"/>
      <c r="H179" s="321" t="s">
        <v>1917</v>
      </c>
      <c r="I179" s="321" t="s">
        <v>1847</v>
      </c>
      <c r="J179" s="321">
        <v>20</v>
      </c>
      <c r="K179" s="369"/>
    </row>
    <row r="180" s="1" customFormat="1" ht="15" customHeight="1">
      <c r="B180" s="346"/>
      <c r="C180" s="321" t="s">
        <v>63</v>
      </c>
      <c r="D180" s="321"/>
      <c r="E180" s="321"/>
      <c r="F180" s="344" t="s">
        <v>1845</v>
      </c>
      <c r="G180" s="321"/>
      <c r="H180" s="321" t="s">
        <v>1918</v>
      </c>
      <c r="I180" s="321" t="s">
        <v>1847</v>
      </c>
      <c r="J180" s="321">
        <v>255</v>
      </c>
      <c r="K180" s="369"/>
    </row>
    <row r="181" s="1" customFormat="1" ht="15" customHeight="1">
      <c r="B181" s="346"/>
      <c r="C181" s="321" t="s">
        <v>125</v>
      </c>
      <c r="D181" s="321"/>
      <c r="E181" s="321"/>
      <c r="F181" s="344" t="s">
        <v>1845</v>
      </c>
      <c r="G181" s="321"/>
      <c r="H181" s="321" t="s">
        <v>1809</v>
      </c>
      <c r="I181" s="321" t="s">
        <v>1847</v>
      </c>
      <c r="J181" s="321">
        <v>10</v>
      </c>
      <c r="K181" s="369"/>
    </row>
    <row r="182" s="1" customFormat="1" ht="15" customHeight="1">
      <c r="B182" s="346"/>
      <c r="C182" s="321" t="s">
        <v>126</v>
      </c>
      <c r="D182" s="321"/>
      <c r="E182" s="321"/>
      <c r="F182" s="344" t="s">
        <v>1845</v>
      </c>
      <c r="G182" s="321"/>
      <c r="H182" s="321" t="s">
        <v>1919</v>
      </c>
      <c r="I182" s="321" t="s">
        <v>1880</v>
      </c>
      <c r="J182" s="321"/>
      <c r="K182" s="369"/>
    </row>
    <row r="183" s="1" customFormat="1" ht="15" customHeight="1">
      <c r="B183" s="346"/>
      <c r="C183" s="321" t="s">
        <v>1920</v>
      </c>
      <c r="D183" s="321"/>
      <c r="E183" s="321"/>
      <c r="F183" s="344" t="s">
        <v>1845</v>
      </c>
      <c r="G183" s="321"/>
      <c r="H183" s="321" t="s">
        <v>1921</v>
      </c>
      <c r="I183" s="321" t="s">
        <v>1880</v>
      </c>
      <c r="J183" s="321"/>
      <c r="K183" s="369"/>
    </row>
    <row r="184" s="1" customFormat="1" ht="15" customHeight="1">
      <c r="B184" s="346"/>
      <c r="C184" s="321" t="s">
        <v>1909</v>
      </c>
      <c r="D184" s="321"/>
      <c r="E184" s="321"/>
      <c r="F184" s="344" t="s">
        <v>1845</v>
      </c>
      <c r="G184" s="321"/>
      <c r="H184" s="321" t="s">
        <v>1922</v>
      </c>
      <c r="I184" s="321" t="s">
        <v>1880</v>
      </c>
      <c r="J184" s="321"/>
      <c r="K184" s="369"/>
    </row>
    <row r="185" s="1" customFormat="1" ht="15" customHeight="1">
      <c r="B185" s="346"/>
      <c r="C185" s="321" t="s">
        <v>128</v>
      </c>
      <c r="D185" s="321"/>
      <c r="E185" s="321"/>
      <c r="F185" s="344" t="s">
        <v>1851</v>
      </c>
      <c r="G185" s="321"/>
      <c r="H185" s="321" t="s">
        <v>1923</v>
      </c>
      <c r="I185" s="321" t="s">
        <v>1847</v>
      </c>
      <c r="J185" s="321">
        <v>50</v>
      </c>
      <c r="K185" s="369"/>
    </row>
    <row r="186" s="1" customFormat="1" ht="15" customHeight="1">
      <c r="B186" s="346"/>
      <c r="C186" s="321" t="s">
        <v>1924</v>
      </c>
      <c r="D186" s="321"/>
      <c r="E186" s="321"/>
      <c r="F186" s="344" t="s">
        <v>1851</v>
      </c>
      <c r="G186" s="321"/>
      <c r="H186" s="321" t="s">
        <v>1925</v>
      </c>
      <c r="I186" s="321" t="s">
        <v>1926</v>
      </c>
      <c r="J186" s="321"/>
      <c r="K186" s="369"/>
    </row>
    <row r="187" s="1" customFormat="1" ht="15" customHeight="1">
      <c r="B187" s="346"/>
      <c r="C187" s="321" t="s">
        <v>1927</v>
      </c>
      <c r="D187" s="321"/>
      <c r="E187" s="321"/>
      <c r="F187" s="344" t="s">
        <v>1851</v>
      </c>
      <c r="G187" s="321"/>
      <c r="H187" s="321" t="s">
        <v>1928</v>
      </c>
      <c r="I187" s="321" t="s">
        <v>1926</v>
      </c>
      <c r="J187" s="321"/>
      <c r="K187" s="369"/>
    </row>
    <row r="188" s="1" customFormat="1" ht="15" customHeight="1">
      <c r="B188" s="346"/>
      <c r="C188" s="321" t="s">
        <v>1929</v>
      </c>
      <c r="D188" s="321"/>
      <c r="E188" s="321"/>
      <c r="F188" s="344" t="s">
        <v>1851</v>
      </c>
      <c r="G188" s="321"/>
      <c r="H188" s="321" t="s">
        <v>1930</v>
      </c>
      <c r="I188" s="321" t="s">
        <v>1926</v>
      </c>
      <c r="J188" s="321"/>
      <c r="K188" s="369"/>
    </row>
    <row r="189" s="1" customFormat="1" ht="15" customHeight="1">
      <c r="B189" s="346"/>
      <c r="C189" s="382" t="s">
        <v>1931</v>
      </c>
      <c r="D189" s="321"/>
      <c r="E189" s="321"/>
      <c r="F189" s="344" t="s">
        <v>1851</v>
      </c>
      <c r="G189" s="321"/>
      <c r="H189" s="321" t="s">
        <v>1932</v>
      </c>
      <c r="I189" s="321" t="s">
        <v>1933</v>
      </c>
      <c r="J189" s="383" t="s">
        <v>1934</v>
      </c>
      <c r="K189" s="369"/>
    </row>
    <row r="190" s="1" customFormat="1" ht="15" customHeight="1">
      <c r="B190" s="346"/>
      <c r="C190" s="382" t="s">
        <v>51</v>
      </c>
      <c r="D190" s="321"/>
      <c r="E190" s="321"/>
      <c r="F190" s="344" t="s">
        <v>1845</v>
      </c>
      <c r="G190" s="321"/>
      <c r="H190" s="318" t="s">
        <v>1935</v>
      </c>
      <c r="I190" s="321" t="s">
        <v>1936</v>
      </c>
      <c r="J190" s="321"/>
      <c r="K190" s="369"/>
    </row>
    <row r="191" s="1" customFormat="1" ht="15" customHeight="1">
      <c r="B191" s="346"/>
      <c r="C191" s="382" t="s">
        <v>1937</v>
      </c>
      <c r="D191" s="321"/>
      <c r="E191" s="321"/>
      <c r="F191" s="344" t="s">
        <v>1845</v>
      </c>
      <c r="G191" s="321"/>
      <c r="H191" s="321" t="s">
        <v>1938</v>
      </c>
      <c r="I191" s="321" t="s">
        <v>1880</v>
      </c>
      <c r="J191" s="321"/>
      <c r="K191" s="369"/>
    </row>
    <row r="192" s="1" customFormat="1" ht="15" customHeight="1">
      <c r="B192" s="346"/>
      <c r="C192" s="382" t="s">
        <v>1939</v>
      </c>
      <c r="D192" s="321"/>
      <c r="E192" s="321"/>
      <c r="F192" s="344" t="s">
        <v>1845</v>
      </c>
      <c r="G192" s="321"/>
      <c r="H192" s="321" t="s">
        <v>1940</v>
      </c>
      <c r="I192" s="321" t="s">
        <v>1880</v>
      </c>
      <c r="J192" s="321"/>
      <c r="K192" s="369"/>
    </row>
    <row r="193" s="1" customFormat="1" ht="15" customHeight="1">
      <c r="B193" s="346"/>
      <c r="C193" s="382" t="s">
        <v>1941</v>
      </c>
      <c r="D193" s="321"/>
      <c r="E193" s="321"/>
      <c r="F193" s="344" t="s">
        <v>1851</v>
      </c>
      <c r="G193" s="321"/>
      <c r="H193" s="321" t="s">
        <v>1942</v>
      </c>
      <c r="I193" s="321" t="s">
        <v>1880</v>
      </c>
      <c r="J193" s="321"/>
      <c r="K193" s="369"/>
    </row>
    <row r="194" s="1" customFormat="1" ht="15" customHeight="1">
      <c r="B194" s="375"/>
      <c r="C194" s="384"/>
      <c r="D194" s="355"/>
      <c r="E194" s="355"/>
      <c r="F194" s="355"/>
      <c r="G194" s="355"/>
      <c r="H194" s="355"/>
      <c r="I194" s="355"/>
      <c r="J194" s="355"/>
      <c r="K194" s="376"/>
    </row>
    <row r="195" s="1" customFormat="1" ht="18.75" customHeight="1">
      <c r="B195" s="357"/>
      <c r="C195" s="367"/>
      <c r="D195" s="367"/>
      <c r="E195" s="367"/>
      <c r="F195" s="377"/>
      <c r="G195" s="367"/>
      <c r="H195" s="367"/>
      <c r="I195" s="367"/>
      <c r="J195" s="367"/>
      <c r="K195" s="357"/>
    </row>
    <row r="196" s="1" customFormat="1" ht="18.75" customHeight="1">
      <c r="B196" s="357"/>
      <c r="C196" s="367"/>
      <c r="D196" s="367"/>
      <c r="E196" s="367"/>
      <c r="F196" s="377"/>
      <c r="G196" s="367"/>
      <c r="H196" s="367"/>
      <c r="I196" s="367"/>
      <c r="J196" s="367"/>
      <c r="K196" s="357"/>
    </row>
    <row r="197" s="1" customFormat="1" ht="18.75" customHeight="1">
      <c r="B197" s="329"/>
      <c r="C197" s="329"/>
      <c r="D197" s="329"/>
      <c r="E197" s="329"/>
      <c r="F197" s="329"/>
      <c r="G197" s="329"/>
      <c r="H197" s="329"/>
      <c r="I197" s="329"/>
      <c r="J197" s="329"/>
      <c r="K197" s="329"/>
    </row>
    <row r="198" s="1" customFormat="1" ht="13.5">
      <c r="B198" s="308"/>
      <c r="C198" s="309"/>
      <c r="D198" s="309"/>
      <c r="E198" s="309"/>
      <c r="F198" s="309"/>
      <c r="G198" s="309"/>
      <c r="H198" s="309"/>
      <c r="I198" s="309"/>
      <c r="J198" s="309"/>
      <c r="K198" s="310"/>
    </row>
    <row r="199" s="1" customFormat="1" ht="21">
      <c r="B199" s="311"/>
      <c r="C199" s="312" t="s">
        <v>1943</v>
      </c>
      <c r="D199" s="312"/>
      <c r="E199" s="312"/>
      <c r="F199" s="312"/>
      <c r="G199" s="312"/>
      <c r="H199" s="312"/>
      <c r="I199" s="312"/>
      <c r="J199" s="312"/>
      <c r="K199" s="313"/>
    </row>
    <row r="200" s="1" customFormat="1" ht="25.5" customHeight="1">
      <c r="B200" s="311"/>
      <c r="C200" s="385" t="s">
        <v>1944</v>
      </c>
      <c r="D200" s="385"/>
      <c r="E200" s="385"/>
      <c r="F200" s="385" t="s">
        <v>1945</v>
      </c>
      <c r="G200" s="386"/>
      <c r="H200" s="385" t="s">
        <v>1946</v>
      </c>
      <c r="I200" s="385"/>
      <c r="J200" s="385"/>
      <c r="K200" s="313"/>
    </row>
    <row r="201" s="1" customFormat="1" ht="5.25" customHeight="1">
      <c r="B201" s="346"/>
      <c r="C201" s="341"/>
      <c r="D201" s="341"/>
      <c r="E201" s="341"/>
      <c r="F201" s="341"/>
      <c r="G201" s="367"/>
      <c r="H201" s="341"/>
      <c r="I201" s="341"/>
      <c r="J201" s="341"/>
      <c r="K201" s="369"/>
    </row>
    <row r="202" s="1" customFormat="1" ht="15" customHeight="1">
      <c r="B202" s="346"/>
      <c r="C202" s="321" t="s">
        <v>1936</v>
      </c>
      <c r="D202" s="321"/>
      <c r="E202" s="321"/>
      <c r="F202" s="344" t="s">
        <v>52</v>
      </c>
      <c r="G202" s="321"/>
      <c r="H202" s="321" t="s">
        <v>1947</v>
      </c>
      <c r="I202" s="321"/>
      <c r="J202" s="321"/>
      <c r="K202" s="369"/>
    </row>
    <row r="203" s="1" customFormat="1" ht="15" customHeight="1">
      <c r="B203" s="346"/>
      <c r="C203" s="321"/>
      <c r="D203" s="321"/>
      <c r="E203" s="321"/>
      <c r="F203" s="344" t="s">
        <v>53</v>
      </c>
      <c r="G203" s="321"/>
      <c r="H203" s="321" t="s">
        <v>1948</v>
      </c>
      <c r="I203" s="321"/>
      <c r="J203" s="321"/>
      <c r="K203" s="369"/>
    </row>
    <row r="204" s="1" customFormat="1" ht="15" customHeight="1">
      <c r="B204" s="346"/>
      <c r="C204" s="321"/>
      <c r="D204" s="321"/>
      <c r="E204" s="321"/>
      <c r="F204" s="344" t="s">
        <v>56</v>
      </c>
      <c r="G204" s="321"/>
      <c r="H204" s="321" t="s">
        <v>1949</v>
      </c>
      <c r="I204" s="321"/>
      <c r="J204" s="321"/>
      <c r="K204" s="369"/>
    </row>
    <row r="205" s="1" customFormat="1" ht="15" customHeight="1">
      <c r="B205" s="346"/>
      <c r="C205" s="321"/>
      <c r="D205" s="321"/>
      <c r="E205" s="321"/>
      <c r="F205" s="344" t="s">
        <v>54</v>
      </c>
      <c r="G205" s="321"/>
      <c r="H205" s="321" t="s">
        <v>1950</v>
      </c>
      <c r="I205" s="321"/>
      <c r="J205" s="321"/>
      <c r="K205" s="369"/>
    </row>
    <row r="206" s="1" customFormat="1" ht="15" customHeight="1">
      <c r="B206" s="346"/>
      <c r="C206" s="321"/>
      <c r="D206" s="321"/>
      <c r="E206" s="321"/>
      <c r="F206" s="344" t="s">
        <v>55</v>
      </c>
      <c r="G206" s="321"/>
      <c r="H206" s="321" t="s">
        <v>1951</v>
      </c>
      <c r="I206" s="321"/>
      <c r="J206" s="321"/>
      <c r="K206" s="369"/>
    </row>
    <row r="207" s="1" customFormat="1" ht="15" customHeight="1">
      <c r="B207" s="346"/>
      <c r="C207" s="321"/>
      <c r="D207" s="321"/>
      <c r="E207" s="321"/>
      <c r="F207" s="344"/>
      <c r="G207" s="321"/>
      <c r="H207" s="321"/>
      <c r="I207" s="321"/>
      <c r="J207" s="321"/>
      <c r="K207" s="369"/>
    </row>
    <row r="208" s="1" customFormat="1" ht="15" customHeight="1">
      <c r="B208" s="346"/>
      <c r="C208" s="321" t="s">
        <v>1892</v>
      </c>
      <c r="D208" s="321"/>
      <c r="E208" s="321"/>
      <c r="F208" s="344" t="s">
        <v>89</v>
      </c>
      <c r="G208" s="321"/>
      <c r="H208" s="321" t="s">
        <v>1952</v>
      </c>
      <c r="I208" s="321"/>
      <c r="J208" s="321"/>
      <c r="K208" s="369"/>
    </row>
    <row r="209" s="1" customFormat="1" ht="15" customHeight="1">
      <c r="B209" s="346"/>
      <c r="C209" s="321"/>
      <c r="D209" s="321"/>
      <c r="E209" s="321"/>
      <c r="F209" s="344" t="s">
        <v>1789</v>
      </c>
      <c r="G209" s="321"/>
      <c r="H209" s="321" t="s">
        <v>1790</v>
      </c>
      <c r="I209" s="321"/>
      <c r="J209" s="321"/>
      <c r="K209" s="369"/>
    </row>
    <row r="210" s="1" customFormat="1" ht="15" customHeight="1">
      <c r="B210" s="346"/>
      <c r="C210" s="321"/>
      <c r="D210" s="321"/>
      <c r="E210" s="321"/>
      <c r="F210" s="344" t="s">
        <v>1787</v>
      </c>
      <c r="G210" s="321"/>
      <c r="H210" s="321" t="s">
        <v>1953</v>
      </c>
      <c r="I210" s="321"/>
      <c r="J210" s="321"/>
      <c r="K210" s="369"/>
    </row>
    <row r="211" s="1" customFormat="1" ht="15" customHeight="1">
      <c r="B211" s="387"/>
      <c r="C211" s="321"/>
      <c r="D211" s="321"/>
      <c r="E211" s="321"/>
      <c r="F211" s="344" t="s">
        <v>1791</v>
      </c>
      <c r="G211" s="382"/>
      <c r="H211" s="373" t="s">
        <v>88</v>
      </c>
      <c r="I211" s="373"/>
      <c r="J211" s="373"/>
      <c r="K211" s="388"/>
    </row>
    <row r="212" s="1" customFormat="1" ht="15" customHeight="1">
      <c r="B212" s="387"/>
      <c r="C212" s="321"/>
      <c r="D212" s="321"/>
      <c r="E212" s="321"/>
      <c r="F212" s="344" t="s">
        <v>1792</v>
      </c>
      <c r="G212" s="382"/>
      <c r="H212" s="373" t="s">
        <v>249</v>
      </c>
      <c r="I212" s="373"/>
      <c r="J212" s="373"/>
      <c r="K212" s="388"/>
    </row>
    <row r="213" s="1" customFormat="1" ht="15" customHeight="1">
      <c r="B213" s="387"/>
      <c r="C213" s="321"/>
      <c r="D213" s="321"/>
      <c r="E213" s="321"/>
      <c r="F213" s="344"/>
      <c r="G213" s="382"/>
      <c r="H213" s="373"/>
      <c r="I213" s="373"/>
      <c r="J213" s="373"/>
      <c r="K213" s="388"/>
    </row>
    <row r="214" s="1" customFormat="1" ht="15" customHeight="1">
      <c r="B214" s="387"/>
      <c r="C214" s="321" t="s">
        <v>1916</v>
      </c>
      <c r="D214" s="321"/>
      <c r="E214" s="321"/>
      <c r="F214" s="344">
        <v>1</v>
      </c>
      <c r="G214" s="382"/>
      <c r="H214" s="373" t="s">
        <v>1954</v>
      </c>
      <c r="I214" s="373"/>
      <c r="J214" s="373"/>
      <c r="K214" s="388"/>
    </row>
    <row r="215" s="1" customFormat="1" ht="15" customHeight="1">
      <c r="B215" s="387"/>
      <c r="C215" s="321"/>
      <c r="D215" s="321"/>
      <c r="E215" s="321"/>
      <c r="F215" s="344">
        <v>2</v>
      </c>
      <c r="G215" s="382"/>
      <c r="H215" s="373" t="s">
        <v>1955</v>
      </c>
      <c r="I215" s="373"/>
      <c r="J215" s="373"/>
      <c r="K215" s="388"/>
    </row>
    <row r="216" s="1" customFormat="1" ht="15" customHeight="1">
      <c r="B216" s="387"/>
      <c r="C216" s="321"/>
      <c r="D216" s="321"/>
      <c r="E216" s="321"/>
      <c r="F216" s="344">
        <v>3</v>
      </c>
      <c r="G216" s="382"/>
      <c r="H216" s="373" t="s">
        <v>1956</v>
      </c>
      <c r="I216" s="373"/>
      <c r="J216" s="373"/>
      <c r="K216" s="388"/>
    </row>
    <row r="217" s="1" customFormat="1" ht="15" customHeight="1">
      <c r="B217" s="387"/>
      <c r="C217" s="321"/>
      <c r="D217" s="321"/>
      <c r="E217" s="321"/>
      <c r="F217" s="344">
        <v>4</v>
      </c>
      <c r="G217" s="382"/>
      <c r="H217" s="373" t="s">
        <v>1957</v>
      </c>
      <c r="I217" s="373"/>
      <c r="J217" s="373"/>
      <c r="K217" s="388"/>
    </row>
    <row r="218" s="1" customFormat="1" ht="12.75" customHeight="1">
      <c r="B218" s="389"/>
      <c r="C218" s="390"/>
      <c r="D218" s="390"/>
      <c r="E218" s="390"/>
      <c r="F218" s="390"/>
      <c r="G218" s="390"/>
      <c r="H218" s="390"/>
      <c r="I218" s="390"/>
      <c r="J218" s="390"/>
      <c r="K218" s="39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VDO\VDO</dc:creator>
  <cp:lastModifiedBy>VDO\VDO</cp:lastModifiedBy>
  <dcterms:created xsi:type="dcterms:W3CDTF">2020-10-15T08:32:00Z</dcterms:created>
  <dcterms:modified xsi:type="dcterms:W3CDTF">2020-10-15T08:32:13Z</dcterms:modified>
</cp:coreProperties>
</file>